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"/>
    </mc:Choice>
  </mc:AlternateContent>
  <bookViews>
    <workbookView xWindow="0" yWindow="0" windowWidth="28800" windowHeight="12210"/>
  </bookViews>
  <sheets>
    <sheet name="MONTHLY STATS SUMMARY" sheetId="8" r:id="rId1"/>
    <sheet name="MONTHLY STATS RETAIL" sheetId="1" r:id="rId2"/>
    <sheet name="MONTHLY STATS MOBILE" sheetId="6" r:id="rId3"/>
    <sheet name="SPORT DETAIL RETAIL" sheetId="5" r:id="rId4"/>
    <sheet name="SPORT DETAIL MOBILE" sheetId="7" r:id="rId5"/>
  </sheets>
  <definedNames>
    <definedName name="_xlnm.Print_Area" localSheetId="1">'MONTHLY STATS RETAIL'!$A$1:$J$85</definedName>
    <definedName name="_xlnm.Print_Titles" localSheetId="2">'MONTHLY STATS MOBILE'!$1:$7</definedName>
    <definedName name="_xlnm.Print_Titles" localSheetId="1">'MONTHLY STATS RETAIL'!$1:$7</definedName>
    <definedName name="_xlnm.Print_Titles" localSheetId="4">'SPORT DETAIL MOBILE'!$1:$7</definedName>
    <definedName name="_xlnm.Print_Titles" localSheetId="3">'SPORT DETAIL RETAIL'!$1:$7</definedName>
  </definedNames>
  <calcPr calcId="162913" calcMode="autoNoTable"/>
</workbook>
</file>

<file path=xl/calcChain.xml><?xml version="1.0" encoding="utf-8"?>
<calcChain xmlns="http://schemas.openxmlformats.org/spreadsheetml/2006/main">
  <c r="I23" i="8" l="1"/>
  <c r="H23" i="8"/>
  <c r="F23" i="8"/>
  <c r="D23" i="8"/>
  <c r="C23" i="8"/>
  <c r="B21" i="8"/>
  <c r="B14" i="8"/>
  <c r="F81" i="1"/>
  <c r="D81" i="1"/>
  <c r="C81" i="1"/>
  <c r="H77" i="1"/>
  <c r="I77" i="1" s="1"/>
  <c r="I81" i="1" s="1"/>
  <c r="H68" i="1"/>
  <c r="I68" i="1"/>
  <c r="H59" i="1"/>
  <c r="I59" i="1"/>
  <c r="H50" i="1"/>
  <c r="I50" i="1" s="1"/>
  <c r="H41" i="1"/>
  <c r="I41" i="1"/>
  <c r="H32" i="1"/>
  <c r="I32" i="1"/>
  <c r="H23" i="1"/>
  <c r="I23" i="1" s="1"/>
  <c r="H14" i="1"/>
  <c r="I14" i="1"/>
  <c r="B77" i="1"/>
  <c r="B68" i="1"/>
  <c r="B59" i="1"/>
  <c r="B50" i="1"/>
  <c r="B41" i="1"/>
  <c r="B32" i="1"/>
  <c r="B23" i="1"/>
  <c r="B14" i="1"/>
  <c r="F81" i="6"/>
  <c r="D81" i="6"/>
  <c r="C81" i="6"/>
  <c r="H77" i="6"/>
  <c r="H81" i="6" s="1"/>
  <c r="I77" i="6"/>
  <c r="I81" i="6" s="1"/>
  <c r="H68" i="6"/>
  <c r="I68" i="6"/>
  <c r="I59" i="6"/>
  <c r="H59" i="6"/>
  <c r="H50" i="6"/>
  <c r="I50" i="6" s="1"/>
  <c r="H41" i="6"/>
  <c r="H32" i="6"/>
  <c r="I32" i="6"/>
  <c r="H23" i="6"/>
  <c r="I23" i="6"/>
  <c r="I14" i="6"/>
  <c r="H14" i="6"/>
  <c r="H76" i="6"/>
  <c r="I76" i="6" s="1"/>
  <c r="H67" i="6"/>
  <c r="I67" i="6"/>
  <c r="F58" i="6"/>
  <c r="H58" i="6" s="1"/>
  <c r="H49" i="6"/>
  <c r="I49" i="6"/>
  <c r="H40" i="6"/>
  <c r="I40" i="6"/>
  <c r="H31" i="6"/>
  <c r="I31" i="6" s="1"/>
  <c r="H22" i="6"/>
  <c r="I22" i="6" s="1"/>
  <c r="H13" i="6"/>
  <c r="I13" i="6"/>
  <c r="H76" i="1"/>
  <c r="I76" i="1" s="1"/>
  <c r="H67" i="1"/>
  <c r="H58" i="1"/>
  <c r="I58" i="1" s="1"/>
  <c r="H49" i="1"/>
  <c r="I49" i="1"/>
  <c r="F40" i="1"/>
  <c r="H40" i="1"/>
  <c r="I40" i="1" s="1"/>
  <c r="H31" i="1"/>
  <c r="I31" i="1"/>
  <c r="H22" i="1"/>
  <c r="I22" i="1" s="1"/>
  <c r="H13" i="1"/>
  <c r="I13" i="1"/>
  <c r="B76" i="1"/>
  <c r="B67" i="1"/>
  <c r="B58" i="1"/>
  <c r="B49" i="1"/>
  <c r="B40" i="1"/>
  <c r="B31" i="1"/>
  <c r="B22" i="1"/>
  <c r="B13" i="1"/>
  <c r="B20" i="8"/>
  <c r="B13" i="8"/>
  <c r="B19" i="8"/>
  <c r="B12" i="8"/>
  <c r="H75" i="6"/>
  <c r="I75" i="6"/>
  <c r="H66" i="6"/>
  <c r="I66" i="6" s="1"/>
  <c r="F57" i="6"/>
  <c r="H57" i="6" s="1"/>
  <c r="H48" i="6"/>
  <c r="I48" i="6"/>
  <c r="H39" i="6"/>
  <c r="I39" i="6" s="1"/>
  <c r="H30" i="6"/>
  <c r="I30" i="6"/>
  <c r="H21" i="6"/>
  <c r="I21" i="6"/>
  <c r="F12" i="6"/>
  <c r="H12" i="6" s="1"/>
  <c r="I12" i="6" s="1"/>
  <c r="H75" i="1"/>
  <c r="I75" i="1" s="1"/>
  <c r="H66" i="1"/>
  <c r="I66" i="1"/>
  <c r="F57" i="1"/>
  <c r="H57" i="1"/>
  <c r="I57" i="1"/>
  <c r="H48" i="1"/>
  <c r="I48" i="1"/>
  <c r="F39" i="1"/>
  <c r="H39" i="1" s="1"/>
  <c r="H30" i="1"/>
  <c r="I30" i="1" s="1"/>
  <c r="H21" i="1"/>
  <c r="I21" i="1"/>
  <c r="H12" i="1"/>
  <c r="I12" i="1" s="1"/>
  <c r="B75" i="1"/>
  <c r="B66" i="1"/>
  <c r="B57" i="1"/>
  <c r="B48" i="1"/>
  <c r="B39" i="1"/>
  <c r="B30" i="1"/>
  <c r="B21" i="1"/>
  <c r="B12" i="1"/>
  <c r="F10" i="7"/>
  <c r="F11" i="7"/>
  <c r="F12" i="7"/>
  <c r="F21" i="7" s="1"/>
  <c r="F13" i="7"/>
  <c r="F14" i="7"/>
  <c r="F15" i="7"/>
  <c r="F16" i="7"/>
  <c r="F17" i="7"/>
  <c r="F18" i="7"/>
  <c r="F19" i="7"/>
  <c r="C21" i="7"/>
  <c r="D21" i="7"/>
  <c r="E21" i="7"/>
  <c r="F24" i="7"/>
  <c r="F25" i="7"/>
  <c r="F35" i="7" s="1"/>
  <c r="F26" i="7"/>
  <c r="F27" i="7"/>
  <c r="F28" i="7"/>
  <c r="F29" i="7"/>
  <c r="F30" i="7"/>
  <c r="F31" i="7"/>
  <c r="F32" i="7"/>
  <c r="F33" i="7"/>
  <c r="C35" i="7"/>
  <c r="D35" i="7"/>
  <c r="E35" i="7"/>
  <c r="F38" i="7"/>
  <c r="F49" i="7" s="1"/>
  <c r="F39" i="7"/>
  <c r="F40" i="7"/>
  <c r="F41" i="7"/>
  <c r="F42" i="7"/>
  <c r="F43" i="7"/>
  <c r="F44" i="7"/>
  <c r="F45" i="7"/>
  <c r="F46" i="7"/>
  <c r="F47" i="7"/>
  <c r="C49" i="7"/>
  <c r="D49" i="7"/>
  <c r="E49" i="7"/>
  <c r="F52" i="7"/>
  <c r="F53" i="7"/>
  <c r="F54" i="7"/>
  <c r="F63" i="7" s="1"/>
  <c r="F55" i="7"/>
  <c r="F56" i="7"/>
  <c r="F57" i="7"/>
  <c r="F58" i="7"/>
  <c r="F59" i="7"/>
  <c r="F60" i="7"/>
  <c r="F61" i="7"/>
  <c r="C63" i="7"/>
  <c r="D63" i="7"/>
  <c r="E63" i="7"/>
  <c r="F66" i="7"/>
  <c r="F67" i="7"/>
  <c r="F77" i="7" s="1"/>
  <c r="F68" i="7"/>
  <c r="F69" i="7"/>
  <c r="F70" i="7"/>
  <c r="F71" i="7"/>
  <c r="F72" i="7"/>
  <c r="F73" i="7"/>
  <c r="F74" i="7"/>
  <c r="F75" i="7"/>
  <c r="C77" i="7"/>
  <c r="D77" i="7"/>
  <c r="E77" i="7"/>
  <c r="F80" i="7"/>
  <c r="F81" i="7"/>
  <c r="F82" i="7"/>
  <c r="F83" i="7"/>
  <c r="F84" i="7"/>
  <c r="F85" i="7"/>
  <c r="F86" i="7"/>
  <c r="F87" i="7"/>
  <c r="F88" i="7"/>
  <c r="F89" i="7"/>
  <c r="C91" i="7"/>
  <c r="D91" i="7"/>
  <c r="E91" i="7"/>
  <c r="F94" i="7"/>
  <c r="F95" i="7"/>
  <c r="F96" i="7"/>
  <c r="F105" i="7" s="1"/>
  <c r="F97" i="7"/>
  <c r="F98" i="7"/>
  <c r="F99" i="7"/>
  <c r="F100" i="7"/>
  <c r="F101" i="7"/>
  <c r="F102" i="7"/>
  <c r="F103" i="7"/>
  <c r="C105" i="7"/>
  <c r="D105" i="7"/>
  <c r="E105" i="7"/>
  <c r="F108" i="7"/>
  <c r="F109" i="7"/>
  <c r="F119" i="7" s="1"/>
  <c r="F110" i="7"/>
  <c r="F111" i="7"/>
  <c r="F112" i="7"/>
  <c r="F113" i="7"/>
  <c r="F114" i="7"/>
  <c r="F115" i="7"/>
  <c r="F116" i="7"/>
  <c r="F117" i="7"/>
  <c r="C119" i="7"/>
  <c r="C121" i="7" s="1"/>
  <c r="D119" i="7"/>
  <c r="E119" i="7"/>
  <c r="F10" i="5"/>
  <c r="F21" i="5" s="1"/>
  <c r="F11" i="5"/>
  <c r="F12" i="5"/>
  <c r="F13" i="5"/>
  <c r="F14" i="5"/>
  <c r="F15" i="5"/>
  <c r="F16" i="5"/>
  <c r="F17" i="5"/>
  <c r="F18" i="5"/>
  <c r="F19" i="5"/>
  <c r="C21" i="5"/>
  <c r="D21" i="5"/>
  <c r="E21" i="5"/>
  <c r="F24" i="5"/>
  <c r="F25" i="5"/>
  <c r="F26" i="5"/>
  <c r="F27" i="5"/>
  <c r="F28" i="5"/>
  <c r="F29" i="5"/>
  <c r="F35" i="5" s="1"/>
  <c r="F30" i="5"/>
  <c r="F31" i="5"/>
  <c r="F32" i="5"/>
  <c r="F33" i="5"/>
  <c r="C35" i="5"/>
  <c r="D35" i="5"/>
  <c r="E35" i="5"/>
  <c r="F38" i="5"/>
  <c r="F39" i="5"/>
  <c r="F40" i="5"/>
  <c r="F41" i="5"/>
  <c r="F42" i="5"/>
  <c r="F43" i="5"/>
  <c r="F44" i="5"/>
  <c r="F45" i="5"/>
  <c r="F46" i="5"/>
  <c r="F47" i="5"/>
  <c r="C49" i="5"/>
  <c r="C121" i="5" s="1"/>
  <c r="D49" i="5"/>
  <c r="E49" i="5"/>
  <c r="F52" i="5"/>
  <c r="F53" i="5"/>
  <c r="F54" i="5"/>
  <c r="F55" i="5"/>
  <c r="F63" i="5" s="1"/>
  <c r="F56" i="5"/>
  <c r="F57" i="5"/>
  <c r="F58" i="5"/>
  <c r="F59" i="5"/>
  <c r="F60" i="5"/>
  <c r="F61" i="5"/>
  <c r="C63" i="5"/>
  <c r="D63" i="5"/>
  <c r="E63" i="5"/>
  <c r="F66" i="5"/>
  <c r="F67" i="5"/>
  <c r="F68" i="5"/>
  <c r="F77" i="5" s="1"/>
  <c r="F69" i="5"/>
  <c r="F70" i="5"/>
  <c r="F71" i="5"/>
  <c r="F72" i="5"/>
  <c r="F73" i="5"/>
  <c r="F74" i="5"/>
  <c r="F75" i="5"/>
  <c r="C77" i="5"/>
  <c r="D77" i="5"/>
  <c r="E77" i="5"/>
  <c r="F80" i="5"/>
  <c r="F81" i="5"/>
  <c r="F91" i="5" s="1"/>
  <c r="F82" i="5"/>
  <c r="F83" i="5"/>
  <c r="F84" i="5"/>
  <c r="F85" i="5"/>
  <c r="F86" i="5"/>
  <c r="F87" i="5"/>
  <c r="F88" i="5"/>
  <c r="F89" i="5"/>
  <c r="C91" i="5"/>
  <c r="D91" i="5"/>
  <c r="E91" i="5"/>
  <c r="F94" i="5"/>
  <c r="F105" i="5" s="1"/>
  <c r="F95" i="5"/>
  <c r="F96" i="5"/>
  <c r="F97" i="5"/>
  <c r="F98" i="5"/>
  <c r="F99" i="5"/>
  <c r="F100" i="5"/>
  <c r="F101" i="5"/>
  <c r="F102" i="5"/>
  <c r="F103" i="5"/>
  <c r="C105" i="5"/>
  <c r="D105" i="5"/>
  <c r="E105" i="5"/>
  <c r="F108" i="5"/>
  <c r="F109" i="5"/>
  <c r="F110" i="5"/>
  <c r="F119" i="5" s="1"/>
  <c r="F111" i="5"/>
  <c r="F112" i="5"/>
  <c r="F113" i="5"/>
  <c r="F114" i="5"/>
  <c r="F115" i="5"/>
  <c r="F116" i="5"/>
  <c r="F117" i="5"/>
  <c r="C119" i="5"/>
  <c r="D119" i="5"/>
  <c r="E119" i="5"/>
  <c r="H9" i="6"/>
  <c r="I9" i="6"/>
  <c r="H10" i="6"/>
  <c r="F11" i="6"/>
  <c r="H11" i="6"/>
  <c r="C16" i="6"/>
  <c r="D16" i="6"/>
  <c r="H18" i="6"/>
  <c r="I18" i="6" s="1"/>
  <c r="H19" i="6"/>
  <c r="I19" i="6"/>
  <c r="H20" i="6"/>
  <c r="I20" i="6" s="1"/>
  <c r="C25" i="6"/>
  <c r="D25" i="6"/>
  <c r="F25" i="6"/>
  <c r="H27" i="6"/>
  <c r="H34" i="6" s="1"/>
  <c r="F28" i="6"/>
  <c r="F34" i="6" s="1"/>
  <c r="H28" i="6"/>
  <c r="I28" i="6" s="1"/>
  <c r="H29" i="6"/>
  <c r="I29" i="6"/>
  <c r="C34" i="6"/>
  <c r="D34" i="6"/>
  <c r="H36" i="6"/>
  <c r="H43" i="6" s="1"/>
  <c r="H37" i="6"/>
  <c r="I37" i="6"/>
  <c r="H38" i="6"/>
  <c r="I38" i="6"/>
  <c r="C43" i="6"/>
  <c r="D43" i="6"/>
  <c r="F43" i="6"/>
  <c r="H45" i="6"/>
  <c r="F46" i="6"/>
  <c r="H46" i="6" s="1"/>
  <c r="F47" i="6"/>
  <c r="H47" i="6" s="1"/>
  <c r="I47" i="6" s="1"/>
  <c r="I52" i="6" s="1"/>
  <c r="C52" i="6"/>
  <c r="D52" i="6"/>
  <c r="H54" i="6"/>
  <c r="F55" i="6"/>
  <c r="H55" i="6" s="1"/>
  <c r="H61" i="6" s="1"/>
  <c r="F56" i="6"/>
  <c r="H56" i="6"/>
  <c r="C61" i="6"/>
  <c r="D61" i="6"/>
  <c r="I61" i="6"/>
  <c r="H63" i="6"/>
  <c r="F64" i="6"/>
  <c r="H64" i="6"/>
  <c r="F65" i="6"/>
  <c r="H65" i="6"/>
  <c r="I65" i="6" s="1"/>
  <c r="I70" i="6" s="1"/>
  <c r="C70" i="6"/>
  <c r="D70" i="6"/>
  <c r="H72" i="6"/>
  <c r="I72" i="6" s="1"/>
  <c r="H73" i="6"/>
  <c r="I73" i="6"/>
  <c r="H74" i="6"/>
  <c r="I74" i="6" s="1"/>
  <c r="C79" i="6"/>
  <c r="C83" i="6" s="1"/>
  <c r="D79" i="6"/>
  <c r="F79" i="6"/>
  <c r="B9" i="1"/>
  <c r="H9" i="1"/>
  <c r="I9" i="1" s="1"/>
  <c r="B10" i="1"/>
  <c r="H10" i="1"/>
  <c r="I10" i="1" s="1"/>
  <c r="B11" i="1"/>
  <c r="H11" i="1"/>
  <c r="I11" i="1" s="1"/>
  <c r="C16" i="1"/>
  <c r="D16" i="1"/>
  <c r="F16" i="1"/>
  <c r="B18" i="1"/>
  <c r="H18" i="1"/>
  <c r="B19" i="1"/>
  <c r="H19" i="1"/>
  <c r="I19" i="1" s="1"/>
  <c r="B20" i="1"/>
  <c r="H20" i="1"/>
  <c r="I20" i="1" s="1"/>
  <c r="C25" i="1"/>
  <c r="D25" i="1"/>
  <c r="F25" i="1"/>
  <c r="B27" i="1"/>
  <c r="H27" i="1"/>
  <c r="B28" i="1"/>
  <c r="H28" i="1"/>
  <c r="I28" i="1"/>
  <c r="B29" i="1"/>
  <c r="H29" i="1"/>
  <c r="I29" i="1"/>
  <c r="C34" i="1"/>
  <c r="D34" i="1"/>
  <c r="F34" i="1"/>
  <c r="B36" i="1"/>
  <c r="H36" i="1"/>
  <c r="I36" i="1" s="1"/>
  <c r="I43" i="1" s="1"/>
  <c r="B37" i="1"/>
  <c r="H37" i="1"/>
  <c r="B38" i="1"/>
  <c r="F38" i="1"/>
  <c r="H38" i="1" s="1"/>
  <c r="C43" i="1"/>
  <c r="D43" i="1"/>
  <c r="B45" i="1"/>
  <c r="H45" i="1"/>
  <c r="H52" i="1" s="1"/>
  <c r="B46" i="1"/>
  <c r="H46" i="1"/>
  <c r="I46" i="1" s="1"/>
  <c r="B47" i="1"/>
  <c r="H47" i="1"/>
  <c r="I47" i="1"/>
  <c r="C52" i="1"/>
  <c r="D52" i="1"/>
  <c r="F52" i="1"/>
  <c r="B54" i="1"/>
  <c r="H54" i="1"/>
  <c r="I54" i="1"/>
  <c r="B55" i="1"/>
  <c r="H55" i="1"/>
  <c r="H61" i="1" s="1"/>
  <c r="B56" i="1"/>
  <c r="H56" i="1"/>
  <c r="C61" i="1"/>
  <c r="C83" i="1" s="1"/>
  <c r="D61" i="1"/>
  <c r="B63" i="1"/>
  <c r="H63" i="1"/>
  <c r="H70" i="1" s="1"/>
  <c r="B64" i="1"/>
  <c r="H64" i="1"/>
  <c r="I64" i="1" s="1"/>
  <c r="B65" i="1"/>
  <c r="H65" i="1"/>
  <c r="I65" i="1"/>
  <c r="C70" i="1"/>
  <c r="D70" i="1"/>
  <c r="D83" i="1" s="1"/>
  <c r="F70" i="1"/>
  <c r="B72" i="1"/>
  <c r="H72" i="1"/>
  <c r="I72" i="1" s="1"/>
  <c r="B73" i="1"/>
  <c r="H73" i="1"/>
  <c r="I73" i="1" s="1"/>
  <c r="B74" i="1"/>
  <c r="H74" i="1"/>
  <c r="I74" i="1" s="1"/>
  <c r="C79" i="1"/>
  <c r="D79" i="1"/>
  <c r="F79" i="1"/>
  <c r="F83" i="1" s="1"/>
  <c r="B9" i="8"/>
  <c r="H9" i="8"/>
  <c r="H25" i="8"/>
  <c r="B10" i="8"/>
  <c r="B11" i="8"/>
  <c r="B16" i="8"/>
  <c r="B17" i="8"/>
  <c r="B18" i="8"/>
  <c r="C25" i="8"/>
  <c r="D25" i="8"/>
  <c r="F25" i="8"/>
  <c r="I25" i="8"/>
  <c r="H25" i="1"/>
  <c r="H34" i="1"/>
  <c r="F61" i="1"/>
  <c r="F43" i="1"/>
  <c r="I18" i="1"/>
  <c r="I27" i="1"/>
  <c r="I67" i="1"/>
  <c r="D83" i="6"/>
  <c r="H70" i="6"/>
  <c r="H25" i="6"/>
  <c r="F70" i="6"/>
  <c r="F61" i="6"/>
  <c r="E121" i="5"/>
  <c r="D121" i="5"/>
  <c r="F49" i="5"/>
  <c r="F91" i="7"/>
  <c r="E121" i="7"/>
  <c r="D121" i="7"/>
  <c r="F83" i="6" l="1"/>
  <c r="H43" i="1"/>
  <c r="H52" i="6"/>
  <c r="H16" i="6"/>
  <c r="I16" i="1"/>
  <c r="I25" i="6"/>
  <c r="I34" i="1"/>
  <c r="I25" i="1"/>
  <c r="I79" i="1"/>
  <c r="I34" i="6"/>
  <c r="F121" i="5"/>
  <c r="F121" i="7"/>
  <c r="I16" i="6"/>
  <c r="I79" i="6"/>
  <c r="F16" i="6"/>
  <c r="I55" i="1"/>
  <c r="I61" i="1" s="1"/>
  <c r="H79" i="6"/>
  <c r="H83" i="6" s="1"/>
  <c r="H81" i="1"/>
  <c r="F52" i="6"/>
  <c r="I45" i="1"/>
  <c r="I52" i="1" s="1"/>
  <c r="H16" i="1"/>
  <c r="H79" i="1"/>
  <c r="H83" i="1" s="1"/>
  <c r="I63" i="1"/>
  <c r="I70" i="1" s="1"/>
  <c r="I36" i="6"/>
  <c r="I43" i="6" s="1"/>
  <c r="I83" i="1" l="1"/>
  <c r="I83" i="6"/>
</calcChain>
</file>

<file path=xl/sharedStrings.xml><?xml version="1.0" encoding="utf-8"?>
<sst xmlns="http://schemas.openxmlformats.org/spreadsheetml/2006/main" count="322" uniqueCount="73">
  <si>
    <t>MISSOURI GAMING COMMISSION</t>
  </si>
  <si>
    <t xml:space="preserve">      TOTALS:</t>
  </si>
  <si>
    <t>STATE TOTALS FYTD:</t>
  </si>
  <si>
    <t>STATE TOTALS MTD:</t>
  </si>
  <si>
    <t>NOTE:  1)    The figures in this report are subject to adjustment.</t>
  </si>
  <si>
    <t>TOTAL</t>
  </si>
  <si>
    <t>HANDLE</t>
  </si>
  <si>
    <t xml:space="preserve">NUMBER OF </t>
  </si>
  <si>
    <t>WAGERS</t>
  </si>
  <si>
    <t>DEDUCTIONS</t>
  </si>
  <si>
    <t>TAXABLE AGR</t>
  </si>
  <si>
    <t>SPORTS</t>
  </si>
  <si>
    <t>WAGERING TAX</t>
  </si>
  <si>
    <t>LICENSEE</t>
  </si>
  <si>
    <t>No wager shall be reported in more than one category.  All parlay wagers shall be reported in the parlay category.</t>
  </si>
  <si>
    <t xml:space="preserve">      Baseball</t>
  </si>
  <si>
    <t xml:space="preserve">      Basketball</t>
  </si>
  <si>
    <t xml:space="preserve">      Boxing/MMA</t>
  </si>
  <si>
    <t xml:space="preserve">      Football</t>
  </si>
  <si>
    <t xml:space="preserve">      Hockey</t>
  </si>
  <si>
    <t xml:space="preserve">      Soccer</t>
  </si>
  <si>
    <t xml:space="preserve">      Tennis</t>
  </si>
  <si>
    <t xml:space="preserve">      Motor Racing</t>
  </si>
  <si>
    <t xml:space="preserve">      Parlay</t>
  </si>
  <si>
    <t xml:space="preserve">      Other</t>
  </si>
  <si>
    <t>*Ticket Window Overages included for report purposes</t>
  </si>
  <si>
    <t xml:space="preserve">  to other deductions (i.e. Federal Taxes, promotional play, pomotional merchandise, etc.) are included in the calculation of AGR. </t>
  </si>
  <si>
    <t>HANDLE*</t>
  </si>
  <si>
    <t>PAYOUT*</t>
  </si>
  <si>
    <t xml:space="preserve">* Detail by sport when totaled may not match taxable wager, payout, AGR and taxes as reported on the monthly tax remittal due </t>
  </si>
  <si>
    <t>MO/YR</t>
  </si>
  <si>
    <t>ARGOSY CASINO - RETAIL</t>
  </si>
  <si>
    <t>HOLLYWOOD CASINO - RETAIL</t>
  </si>
  <si>
    <t>RIVER CITY CASINO - RETAIL</t>
  </si>
  <si>
    <t>CAESAR'S SPORTSBOOK-HARRAH'S - RETAIL</t>
  </si>
  <si>
    <t>CAESAR'S SPORTSBOOK- HORSESHOE - RETAIL</t>
  </si>
  <si>
    <t>FANATICS-AMERISTAR KC - RETAIL</t>
  </si>
  <si>
    <t>FANATICS - AMERISTAR SC - RETAIL</t>
  </si>
  <si>
    <t>CENTURY CASINO CAPE GIRARDEAU - RETAIL</t>
  </si>
  <si>
    <t>TOTAL WAGERS</t>
  </si>
  <si>
    <t>MINUS PAYOUTS</t>
  </si>
  <si>
    <t>TOTAL WAGERS/</t>
  </si>
  <si>
    <t>PENN SPORTS INTERACTIVE - MOBILE</t>
  </si>
  <si>
    <t>CAESARS SPORTSBOOK - MOBILE</t>
  </si>
  <si>
    <t>BET365 - MOBILE</t>
  </si>
  <si>
    <t xml:space="preserve">BETMGM - MOBILE </t>
  </si>
  <si>
    <t>FANDUEL - MOBILE</t>
  </si>
  <si>
    <t>CIRCA SPORTS - MOBILE</t>
  </si>
  <si>
    <t>FANATICS - MOBILE</t>
  </si>
  <si>
    <t>FISCAL 2026 YTD SPORTS WAGERING MOBILE STATISTICAL REPORT</t>
  </si>
  <si>
    <t>FISCAL 2026 YTD SPORTS WAGERING RETAIL STATISTICAL REPORT</t>
  </si>
  <si>
    <t>PENN SPORTS INTERACTIVE- MOBILE</t>
  </si>
  <si>
    <t>BETMGM - MOBILE</t>
  </si>
  <si>
    <t>DRAFTKINGS -  MOBILE</t>
  </si>
  <si>
    <t>FISCAL 2026 YTD SPORTS WAGERING RETAIL DETAIL REPORT</t>
  </si>
  <si>
    <t>FISCAL 2026 YTD SPORTS WAGERING MOBILE DETAIL REPORT</t>
  </si>
  <si>
    <t>FANATICS  SPORTSBOOK- AMERISTAR KC -  RETAIL</t>
  </si>
  <si>
    <t>FANATICS  SPORTSBOOK- AMERISTAR SC -  RETAIL</t>
  </si>
  <si>
    <t>CENTURY CASINO- CAPE GIRARDEAU- RETAIL</t>
  </si>
  <si>
    <t xml:space="preserve">  to other deductions (i.e. federal taxes, promotional play, pomotional merchandise, etc.) are included in the calculation of AGR. </t>
  </si>
  <si>
    <t>* Detail by sport when totaled may not match taxable wagers, payouts, AGR, and taxes as reported on the monthly tax remittal due</t>
  </si>
  <si>
    <t>RIVER CITY CASINO- RETAIL</t>
  </si>
  <si>
    <t>CAESARS SPORTSBOOK- HARRAH'S- RETAIL</t>
  </si>
  <si>
    <t>CAESARS SPORTSBOOK- HORSESHOE - RETAIL</t>
  </si>
  <si>
    <t>DRAFTKINGS - MOBILE</t>
  </si>
  <si>
    <t>RETAIL STATS</t>
  </si>
  <si>
    <t>MOBILE STATS</t>
  </si>
  <si>
    <t>FISCAL 2026 YTD SPORTS WAGERING STATISTICAL REPORT SUMMARY</t>
  </si>
  <si>
    <t>MTD TOTAL</t>
  </si>
  <si>
    <t>FYTD TOTAL</t>
  </si>
  <si>
    <t>MINUS PAYOUTS*</t>
  </si>
  <si>
    <t>MONTH ENDED:   MAY 31, 2026</t>
  </si>
  <si>
    <t>(as reported on 6/15/26)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</si>
</sst>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8" formatCode="&quot;$&quot;#,##0.00_);[Red]\(&quot;$&quot;#,##0.00\)"/>
    <numFmt numFmtId="164" formatCode="General;[Red]\-General"/>
    <numFmt numFmtId="165" formatCode="0.000%"/>
    <numFmt numFmtId="166" formatCode="#,##0.00;[Red]\-#,##0.00"/>
    <numFmt numFmtId="167" formatCode="&quot;$&quot;#,##0.00"/>
  </numFmts>
  <fonts count="10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u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</borders>
  <cellStyleXfs count="2">
    <xf numFmtId="164" fontId="0" fillId="0" borderId="0"/>
    <xf numFmtId="0" fontId="1" fillId="0" borderId="0"/>
  </cellStyleXfs>
  <cellXfs count="166">
    <xf numFmtId="164" fontId="1" fillId="0" borderId="0" xfId="0" applyNumberFormat="1" applyFont="1" applyAlignment="1" applyProtection="1">
      <protection locked="0"/>
    </xf>
    <xf numFmtId="0" fontId="2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2" borderId="1" xfId="0" applyFont="1" applyFill="1" applyBorder="1" applyAlignment="1"/>
    <xf numFmtId="164" fontId="4" fillId="2" borderId="2" xfId="0" applyFont="1" applyFill="1" applyBorder="1" applyAlignment="1">
      <alignment horizontal="center"/>
    </xf>
    <xf numFmtId="164" fontId="4" fillId="3" borderId="2" xfId="0" applyFont="1" applyFill="1" applyBorder="1" applyAlignment="1">
      <alignment horizontal="center"/>
    </xf>
    <xf numFmtId="164" fontId="4" fillId="3" borderId="3" xfId="0" applyFont="1" applyFill="1" applyBorder="1" applyAlignment="1">
      <alignment horizontal="center"/>
    </xf>
    <xf numFmtId="164" fontId="0" fillId="0" borderId="0" xfId="0" applyBorder="1"/>
    <xf numFmtId="164" fontId="5" fillId="2" borderId="4" xfId="0" applyFont="1" applyFill="1" applyBorder="1" applyAlignment="1">
      <alignment horizontal="center"/>
    </xf>
    <xf numFmtId="164" fontId="4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4" fillId="3" borderId="6" xfId="0" applyFont="1" applyFill="1" applyBorder="1" applyAlignment="1">
      <alignment horizont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4" fontId="6" fillId="3" borderId="2" xfId="0" applyFont="1" applyFill="1" applyBorder="1" applyAlignment="1">
      <alignment horizontal="center"/>
    </xf>
    <xf numFmtId="164" fontId="6" fillId="3" borderId="3" xfId="0" applyFont="1" applyFill="1" applyBorder="1" applyAlignment="1">
      <alignment horizontal="center"/>
    </xf>
    <xf numFmtId="166" fontId="5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166" fontId="5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5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9" fontId="5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6" xfId="0" applyNumberFormat="1" applyFont="1" applyFill="1" applyBorder="1" applyAlignment="1"/>
    <xf numFmtId="166" fontId="5" fillId="2" borderId="11" xfId="0" applyNumberFormat="1" applyFont="1" applyFill="1" applyBorder="1" applyAlignment="1"/>
    <xf numFmtId="166" fontId="5" fillId="2" borderId="1" xfId="0" applyNumberFormat="1" applyFont="1" applyFill="1" applyBorder="1" applyAlignment="1">
      <alignment horizontal="center"/>
    </xf>
    <xf numFmtId="164" fontId="5" fillId="2" borderId="2" xfId="0" applyFont="1" applyFill="1" applyBorder="1" applyAlignment="1">
      <alignment horizontal="center"/>
    </xf>
    <xf numFmtId="166" fontId="0" fillId="0" borderId="12" xfId="0" applyNumberFormat="1" applyFont="1" applyBorder="1" applyAlignment="1"/>
    <xf numFmtId="164" fontId="0" fillId="0" borderId="12" xfId="0" applyFont="1" applyBorder="1" applyAlignment="1">
      <alignment horizontal="center"/>
    </xf>
    <xf numFmtId="3" fontId="0" fillId="0" borderId="12" xfId="0" applyNumberFormat="1" applyFont="1" applyBorder="1" applyAlignment="1">
      <alignment horizontal="center"/>
    </xf>
    <xf numFmtId="166" fontId="2" fillId="0" borderId="0" xfId="0" applyNumberFormat="1" applyFont="1" applyAlignment="1"/>
    <xf numFmtId="164" fontId="0" fillId="0" borderId="0" xfId="0" applyFont="1" applyAlignment="1">
      <alignment horizontal="center"/>
    </xf>
    <xf numFmtId="4" fontId="5" fillId="0" borderId="0" xfId="0" applyNumberFormat="1" applyFont="1" applyAlignment="1"/>
    <xf numFmtId="0" fontId="5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5" fillId="0" borderId="0" xfId="0" applyFont="1" applyAlignment="1"/>
    <xf numFmtId="17" fontId="0" fillId="0" borderId="0" xfId="0" applyNumberFormat="1" applyFont="1" applyAlignment="1"/>
    <xf numFmtId="0" fontId="5" fillId="0" borderId="4" xfId="1" applyNumberFormat="1" applyFont="1" applyBorder="1" applyAlignment="1"/>
    <xf numFmtId="3" fontId="0" fillId="0" borderId="0" xfId="0" applyNumberFormat="1" applyFont="1" applyAlignment="1"/>
    <xf numFmtId="3" fontId="4" fillId="2" borderId="2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5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166" fontId="7" fillId="0" borderId="0" xfId="0" applyNumberFormat="1" applyFont="1" applyAlignment="1"/>
    <xf numFmtId="0" fontId="9" fillId="0" borderId="0" xfId="0" applyNumberFormat="1" applyFont="1" applyAlignment="1"/>
    <xf numFmtId="164" fontId="0" fillId="0" borderId="0" xfId="0"/>
    <xf numFmtId="0" fontId="7" fillId="0" borderId="0" xfId="0" applyNumberFormat="1" applyFont="1" applyAlignment="1"/>
    <xf numFmtId="0" fontId="0" fillId="0" borderId="0" xfId="0" applyNumberFormat="1" applyAlignment="1"/>
    <xf numFmtId="0" fontId="0" fillId="0" borderId="0" xfId="0" applyNumberFormat="1" applyAlignment="1">
      <alignment horizontal="fill" vertical="center" readingOrder="1"/>
    </xf>
    <xf numFmtId="0" fontId="0" fillId="0" borderId="0" xfId="0" applyNumberFormat="1"/>
    <xf numFmtId="167" fontId="0" fillId="3" borderId="5" xfId="0" applyNumberFormat="1" applyFont="1" applyFill="1" applyBorder="1" applyAlignment="1">
      <alignment horizontal="center"/>
    </xf>
    <xf numFmtId="167" fontId="8" fillId="3" borderId="8" xfId="0" applyNumberFormat="1" applyFont="1" applyFill="1" applyBorder="1" applyAlignment="1">
      <alignment horizontal="center"/>
    </xf>
    <xf numFmtId="167" fontId="5" fillId="3" borderId="8" xfId="0" applyNumberFormat="1" applyFont="1" applyFill="1" applyBorder="1" applyAlignment="1">
      <alignment horizontal="center"/>
    </xf>
    <xf numFmtId="167" fontId="8" fillId="3" borderId="10" xfId="0" applyNumberFormat="1" applyFont="1" applyFill="1" applyBorder="1" applyAlignment="1">
      <alignment horizontal="center"/>
    </xf>
    <xf numFmtId="167" fontId="5" fillId="3" borderId="13" xfId="0" applyNumberFormat="1" applyFont="1" applyFill="1" applyBorder="1" applyAlignment="1">
      <alignment horizontal="center"/>
    </xf>
    <xf numFmtId="167" fontId="0" fillId="3" borderId="2" xfId="0" applyNumberFormat="1" applyFont="1" applyFill="1" applyBorder="1" applyAlignment="1"/>
    <xf numFmtId="167" fontId="8" fillId="3" borderId="2" xfId="0" applyNumberFormat="1" applyFont="1" applyFill="1" applyBorder="1" applyAlignment="1">
      <alignment horizontal="center"/>
    </xf>
    <xf numFmtId="167" fontId="5" fillId="3" borderId="2" xfId="0" applyNumberFormat="1" applyFont="1" applyFill="1" applyBorder="1" applyAlignment="1">
      <alignment horizontal="center"/>
    </xf>
    <xf numFmtId="164" fontId="0" fillId="0" borderId="0" xfId="0" applyFont="1" applyAlignment="1">
      <alignment horizontal="right"/>
    </xf>
    <xf numFmtId="164" fontId="6" fillId="0" borderId="2" xfId="0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8" fontId="0" fillId="0" borderId="5" xfId="0" applyNumberFormat="1" applyFont="1" applyBorder="1" applyAlignment="1">
      <alignment horizontal="right"/>
    </xf>
    <xf numFmtId="8" fontId="5" fillId="2" borderId="2" xfId="0" applyNumberFormat="1" applyFont="1" applyFill="1" applyBorder="1" applyAlignment="1">
      <alignment horizontal="right"/>
    </xf>
    <xf numFmtId="8" fontId="0" fillId="0" borderId="2" xfId="0" applyNumberFormat="1" applyFont="1" applyBorder="1" applyAlignment="1">
      <alignment horizontal="right"/>
    </xf>
    <xf numFmtId="8" fontId="5" fillId="2" borderId="8" xfId="0" applyNumberFormat="1" applyFont="1" applyFill="1" applyBorder="1" applyAlignment="1">
      <alignment horizontal="right"/>
    </xf>
    <xf numFmtId="8" fontId="5" fillId="2" borderId="10" xfId="0" applyNumberFormat="1" applyFont="1" applyFill="1" applyBorder="1" applyAlignment="1">
      <alignment horizontal="right"/>
    </xf>
    <xf numFmtId="8" fontId="0" fillId="0" borderId="2" xfId="0" applyNumberFormat="1" applyBorder="1" applyAlignment="1">
      <alignment horizontal="right"/>
    </xf>
    <xf numFmtId="8" fontId="0" fillId="0" borderId="5" xfId="0" applyNumberFormat="1" applyBorder="1" applyAlignment="1">
      <alignment horizontal="right"/>
    </xf>
    <xf numFmtId="164" fontId="0" fillId="0" borderId="12" xfId="0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64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 applyProtection="1">
      <alignment horizontal="right"/>
      <protection locked="0"/>
    </xf>
    <xf numFmtId="3" fontId="5" fillId="2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13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3" fontId="0" fillId="0" borderId="1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167" fontId="0" fillId="0" borderId="5" xfId="0" applyNumberFormat="1" applyFont="1" applyBorder="1" applyAlignment="1">
      <alignment horizontal="right"/>
    </xf>
    <xf numFmtId="167" fontId="5" fillId="2" borderId="8" xfId="0" applyNumberFormat="1" applyFont="1" applyFill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67" fontId="5" fillId="2" borderId="10" xfId="0" applyNumberFormat="1" applyFont="1" applyFill="1" applyBorder="1" applyAlignment="1">
      <alignment horizontal="right"/>
    </xf>
    <xf numFmtId="167" fontId="5" fillId="2" borderId="2" xfId="0" applyNumberFormat="1" applyFont="1" applyFill="1" applyBorder="1" applyAlignment="1">
      <alignment horizontal="right"/>
    </xf>
    <xf numFmtId="167" fontId="0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 applyFont="1" applyAlignment="1" applyProtection="1">
      <alignment horizontal="right"/>
      <protection locked="0"/>
    </xf>
    <xf numFmtId="7" fontId="0" fillId="0" borderId="5" xfId="0" applyNumberFormat="1" applyFont="1" applyBorder="1" applyAlignment="1">
      <alignment horizontal="right"/>
    </xf>
    <xf numFmtId="7" fontId="5" fillId="2" borderId="8" xfId="0" applyNumberFormat="1" applyFont="1" applyFill="1" applyBorder="1" applyAlignment="1">
      <alignment horizontal="right"/>
    </xf>
    <xf numFmtId="7" fontId="0" fillId="0" borderId="2" xfId="0" applyNumberFormat="1" applyBorder="1" applyAlignment="1">
      <alignment horizontal="right"/>
    </xf>
    <xf numFmtId="7" fontId="5" fillId="2" borderId="10" xfId="0" applyNumberFormat="1" applyFont="1" applyFill="1" applyBorder="1" applyAlignment="1">
      <alignment horizontal="right"/>
    </xf>
    <xf numFmtId="7" fontId="5" fillId="2" borderId="2" xfId="0" applyNumberFormat="1" applyFont="1" applyFill="1" applyBorder="1" applyAlignment="1">
      <alignment horizontal="right"/>
    </xf>
    <xf numFmtId="7" fontId="0" fillId="0" borderId="2" xfId="0" applyNumberFormat="1" applyFont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1" fillId="0" borderId="0" xfId="0" applyNumberFormat="1" applyFont="1" applyAlignment="1"/>
    <xf numFmtId="167" fontId="0" fillId="3" borderId="5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167" fontId="5" fillId="3" borderId="2" xfId="0" applyNumberFormat="1" applyFont="1" applyFill="1" applyBorder="1" applyAlignment="1">
      <alignment horizontal="right"/>
    </xf>
    <xf numFmtId="167" fontId="0" fillId="3" borderId="2" xfId="0" applyNumberFormat="1" applyFont="1" applyFill="1" applyBorder="1" applyAlignment="1">
      <alignment horizontal="right"/>
    </xf>
    <xf numFmtId="167" fontId="5" fillId="2" borderId="13" xfId="0" applyNumberFormat="1" applyFont="1" applyFill="1" applyBorder="1" applyAlignment="1">
      <alignment horizontal="right"/>
    </xf>
    <xf numFmtId="167" fontId="8" fillId="3" borderId="10" xfId="0" applyNumberFormat="1" applyFont="1" applyFill="1" applyBorder="1" applyAlignment="1">
      <alignment horizontal="right"/>
    </xf>
    <xf numFmtId="167" fontId="0" fillId="3" borderId="10" xfId="0" applyNumberFormat="1" applyFont="1" applyFill="1" applyBorder="1" applyAlignment="1">
      <alignment horizontal="right"/>
    </xf>
    <xf numFmtId="167" fontId="5" fillId="3" borderId="10" xfId="0" applyNumberFormat="1" applyFont="1" applyFill="1" applyBorder="1" applyAlignment="1">
      <alignment horizontal="right"/>
    </xf>
    <xf numFmtId="167" fontId="8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8" fontId="1" fillId="0" borderId="0" xfId="0" applyNumberFormat="1" applyFont="1" applyAlignment="1" applyProtection="1">
      <protection locked="0"/>
    </xf>
    <xf numFmtId="8" fontId="1" fillId="0" borderId="14" xfId="0" applyNumberFormat="1" applyFont="1" applyBorder="1" applyAlignment="1" applyProtection="1">
      <protection locked="0"/>
    </xf>
    <xf numFmtId="164" fontId="1" fillId="0" borderId="14" xfId="0" applyNumberFormat="1" applyFont="1" applyBorder="1" applyAlignment="1" applyProtection="1">
      <protection locked="0"/>
    </xf>
    <xf numFmtId="8" fontId="1" fillId="0" borderId="5" xfId="0" applyNumberFormat="1" applyFont="1" applyBorder="1" applyAlignment="1" applyProtection="1">
      <protection locked="0"/>
    </xf>
    <xf numFmtId="167" fontId="0" fillId="3" borderId="6" xfId="0" applyNumberFormat="1" applyFont="1" applyFill="1" applyBorder="1" applyAlignment="1">
      <alignment horizontal="right"/>
    </xf>
    <xf numFmtId="167" fontId="0" fillId="3" borderId="14" xfId="0" applyNumberFormat="1" applyFont="1" applyFill="1" applyBorder="1" applyAlignment="1">
      <alignment horizontal="right"/>
    </xf>
    <xf numFmtId="164" fontId="1" fillId="0" borderId="15" xfId="0" applyNumberFormat="1" applyFont="1" applyBorder="1" applyAlignment="1" applyProtection="1">
      <protection locked="0"/>
    </xf>
    <xf numFmtId="17" fontId="0" fillId="0" borderId="14" xfId="0" applyNumberFormat="1" applyFont="1" applyBorder="1" applyAlignment="1">
      <alignment horizontal="center"/>
    </xf>
    <xf numFmtId="3" fontId="1" fillId="0" borderId="14" xfId="0" applyNumberFormat="1" applyFont="1" applyBorder="1" applyAlignment="1" applyProtection="1">
      <protection locked="0"/>
    </xf>
    <xf numFmtId="164" fontId="5" fillId="0" borderId="16" xfId="0" applyNumberFormat="1" applyFont="1" applyBorder="1" applyAlignment="1" applyProtection="1">
      <protection locked="0"/>
    </xf>
    <xf numFmtId="164" fontId="1" fillId="0" borderId="16" xfId="0" applyNumberFormat="1" applyFont="1" applyBorder="1" applyAlignment="1" applyProtection="1">
      <protection locked="0"/>
    </xf>
    <xf numFmtId="38" fontId="1" fillId="0" borderId="14" xfId="0" applyNumberFormat="1" applyFont="1" applyBorder="1" applyAlignment="1" applyProtection="1">
      <protection locked="0"/>
    </xf>
    <xf numFmtId="164" fontId="1" fillId="0" borderId="17" xfId="0" applyNumberFormat="1" applyFont="1" applyBorder="1" applyAlignment="1" applyProtection="1">
      <protection locked="0"/>
    </xf>
    <xf numFmtId="164" fontId="5" fillId="0" borderId="18" xfId="0" applyNumberFormat="1" applyFont="1" applyBorder="1" applyAlignment="1" applyProtection="1">
      <protection locked="0"/>
    </xf>
    <xf numFmtId="164" fontId="1" fillId="0" borderId="19" xfId="0" applyNumberFormat="1" applyFont="1" applyBorder="1" applyAlignment="1" applyProtection="1">
      <protection locked="0"/>
    </xf>
    <xf numFmtId="167" fontId="0" fillId="3" borderId="20" xfId="0" applyNumberFormat="1" applyFont="1" applyFill="1" applyBorder="1" applyAlignment="1">
      <alignment horizontal="right"/>
    </xf>
    <xf numFmtId="167" fontId="0" fillId="3" borderId="21" xfId="0" applyNumberFormat="1" applyFont="1" applyFill="1" applyBorder="1" applyAlignment="1">
      <alignment horizontal="right"/>
    </xf>
    <xf numFmtId="3" fontId="1" fillId="0" borderId="19" xfId="0" applyNumberFormat="1" applyFont="1" applyBorder="1" applyAlignment="1" applyProtection="1">
      <alignment horizontal="right"/>
      <protection locked="0"/>
    </xf>
    <xf numFmtId="8" fontId="1" fillId="0" borderId="22" xfId="0" applyNumberFormat="1" applyFont="1" applyBorder="1" applyAlignment="1" applyProtection="1">
      <alignment horizontal="right"/>
      <protection locked="0"/>
    </xf>
    <xf numFmtId="8" fontId="1" fillId="0" borderId="23" xfId="0" applyNumberFormat="1" applyFont="1" applyBorder="1" applyAlignment="1" applyProtection="1">
      <alignment horizontal="right"/>
      <protection locked="0"/>
    </xf>
    <xf numFmtId="164" fontId="1" fillId="0" borderId="24" xfId="0" applyNumberFormat="1" applyFont="1" applyBorder="1" applyAlignment="1" applyProtection="1">
      <protection locked="0"/>
    </xf>
    <xf numFmtId="167" fontId="0" fillId="3" borderId="23" xfId="0" applyNumberFormat="1" applyFont="1" applyFill="1" applyBorder="1" applyAlignment="1">
      <alignment horizontal="right"/>
    </xf>
    <xf numFmtId="167" fontId="0" fillId="3" borderId="19" xfId="0" applyNumberFormat="1" applyFont="1" applyFill="1" applyBorder="1" applyAlignment="1">
      <alignment horizontal="right"/>
    </xf>
    <xf numFmtId="167" fontId="0" fillId="3" borderId="9" xfId="0" applyNumberFormat="1" applyFont="1" applyFill="1" applyBorder="1" applyAlignment="1">
      <alignment horizontal="right"/>
    </xf>
    <xf numFmtId="8" fontId="1" fillId="0" borderId="25" xfId="0" applyNumberFormat="1" applyFont="1" applyBorder="1" applyAlignment="1" applyProtection="1">
      <alignment horizontal="right"/>
      <protection locked="0"/>
    </xf>
    <xf numFmtId="8" fontId="1" fillId="0" borderId="10" xfId="0" applyNumberFormat="1" applyFont="1" applyBorder="1" applyAlignment="1" applyProtection="1">
      <alignment horizontal="right"/>
      <protection locked="0"/>
    </xf>
    <xf numFmtId="39" fontId="1" fillId="0" borderId="14" xfId="0" applyNumberFormat="1" applyFont="1" applyBorder="1" applyAlignment="1" applyProtection="1">
      <protection locked="0"/>
    </xf>
    <xf numFmtId="7" fontId="5" fillId="2" borderId="13" xfId="0" applyNumberFormat="1" applyFont="1" applyFill="1" applyBorder="1" applyAlignment="1">
      <alignment horizontal="right"/>
    </xf>
    <xf numFmtId="7" fontId="0" fillId="0" borderId="5" xfId="0" applyNumberFormat="1" applyBorder="1" applyAlignment="1">
      <alignment horizontal="right"/>
    </xf>
    <xf numFmtId="7" fontId="0" fillId="0" borderId="12" xfId="0" applyNumberFormat="1" applyFont="1" applyBorder="1" applyAlignment="1">
      <alignment horizontal="right"/>
    </xf>
    <xf numFmtId="8" fontId="1" fillId="0" borderId="0" xfId="0" applyNumberFormat="1" applyFont="1" applyBorder="1" applyAlignment="1" applyProtection="1">
      <protection locked="0"/>
    </xf>
    <xf numFmtId="3" fontId="1" fillId="0" borderId="0" xfId="0" applyNumberFormat="1" applyFont="1" applyBorder="1" applyAlignment="1" applyProtection="1">
      <protection locked="0"/>
    </xf>
    <xf numFmtId="38" fontId="1" fillId="0" borderId="15" xfId="0" applyNumberFormat="1" applyFont="1" applyBorder="1" applyAlignment="1" applyProtection="1">
      <protection locked="0"/>
    </xf>
    <xf numFmtId="7" fontId="1" fillId="0" borderId="14" xfId="0" applyNumberFormat="1" applyFont="1" applyBorder="1" applyAlignment="1" applyProtection="1">
      <protection locked="0"/>
    </xf>
    <xf numFmtId="7" fontId="1" fillId="0" borderId="20" xfId="0" applyNumberFormat="1" applyFont="1" applyBorder="1" applyAlignment="1" applyProtection="1">
      <alignment horizontal="right"/>
      <protection locked="0"/>
    </xf>
    <xf numFmtId="7" fontId="1" fillId="0" borderId="10" xfId="0" applyNumberFormat="1" applyFont="1" applyBorder="1" applyAlignment="1" applyProtection="1">
      <alignment horizontal="right"/>
      <protection locked="0"/>
    </xf>
    <xf numFmtId="7" fontId="8" fillId="3" borderId="2" xfId="0" applyNumberFormat="1" applyFont="1" applyFill="1" applyBorder="1" applyAlignment="1">
      <alignment horizontal="right"/>
    </xf>
    <xf numFmtId="7" fontId="5" fillId="3" borderId="2" xfId="0" applyNumberFormat="1" applyFont="1" applyFill="1" applyBorder="1" applyAlignment="1">
      <alignment horizontal="right"/>
    </xf>
    <xf numFmtId="8" fontId="1" fillId="0" borderId="5" xfId="0" applyNumberFormat="1" applyFont="1" applyBorder="1" applyAlignment="1">
      <alignment horizontal="right"/>
    </xf>
  </cellXfs>
  <cellStyles count="2">
    <cellStyle name="Normal" xfId="0" builtinId="0"/>
    <cellStyle name="Normal_SLOT STAT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Normal="100" workbookViewId="0">
      <selection activeCell="A5" sqref="A5"/>
    </sheetView>
  </sheetViews>
  <sheetFormatPr defaultRowHeight="15" x14ac:dyDescent="0.2"/>
  <cols>
    <col min="1" max="1" width="16.109375" customWidth="1"/>
    <col min="3" max="3" width="11.88671875" customWidth="1"/>
    <col min="4" max="4" width="16.5546875" customWidth="1"/>
    <col min="5" max="5" width="5" customWidth="1"/>
    <col min="6" max="6" width="16.44140625" customWidth="1"/>
    <col min="7" max="7" width="5" customWidth="1"/>
    <col min="8" max="9" width="15.77734375" customWidth="1"/>
    <col min="10" max="10" width="5" customWidth="1"/>
  </cols>
  <sheetData>
    <row r="1" spans="1:15" s="3" customFormat="1" ht="18" x14ac:dyDescent="0.25">
      <c r="A1" s="1" t="s">
        <v>0</v>
      </c>
      <c r="B1" s="2"/>
      <c r="C1" s="2"/>
      <c r="D1" s="2"/>
      <c r="E1" s="2"/>
      <c r="F1" s="2"/>
      <c r="G1" s="2"/>
      <c r="H1" s="55"/>
      <c r="I1" s="55"/>
      <c r="J1" s="2"/>
      <c r="K1" s="2"/>
      <c r="L1" s="2"/>
      <c r="M1" s="2"/>
      <c r="N1" s="2"/>
      <c r="O1" s="2"/>
    </row>
    <row r="2" spans="1:15" s="3" customFormat="1" ht="18" customHeight="1" x14ac:dyDescent="0.3">
      <c r="A2" s="4" t="s">
        <v>67</v>
      </c>
      <c r="B2" s="2"/>
      <c r="C2" s="2"/>
      <c r="D2" s="2"/>
      <c r="E2" s="2"/>
      <c r="F2" s="2"/>
      <c r="G2" s="2"/>
      <c r="H2" s="55"/>
      <c r="I2" s="55"/>
      <c r="J2" s="2"/>
      <c r="K2" s="2"/>
      <c r="L2" s="2"/>
      <c r="M2" s="2"/>
      <c r="N2" s="2"/>
      <c r="O2" s="2"/>
    </row>
    <row r="3" spans="1:15" s="3" customFormat="1" ht="18" x14ac:dyDescent="0.25">
      <c r="A3" s="1" t="s">
        <v>71</v>
      </c>
      <c r="B3" s="2"/>
      <c r="C3" s="2"/>
      <c r="D3" s="2"/>
      <c r="E3" s="2"/>
      <c r="F3" s="2"/>
      <c r="G3" s="2"/>
      <c r="H3" s="55"/>
      <c r="I3" s="55"/>
      <c r="J3" s="2"/>
      <c r="K3" s="2"/>
      <c r="L3" s="2"/>
      <c r="M3" s="2"/>
      <c r="N3" s="2"/>
      <c r="O3" s="2"/>
    </row>
    <row r="4" spans="1:15" s="3" customFormat="1" x14ac:dyDescent="0.2">
      <c r="A4" s="62" t="s">
        <v>72</v>
      </c>
      <c r="B4" s="2"/>
      <c r="C4" s="2"/>
      <c r="D4" s="2"/>
      <c r="E4" s="2"/>
      <c r="F4" s="2"/>
      <c r="G4" s="2"/>
      <c r="H4" s="55"/>
      <c r="I4" s="55"/>
      <c r="J4" s="2"/>
      <c r="K4" s="2"/>
      <c r="L4" s="2"/>
      <c r="M4" s="2"/>
      <c r="N4" s="2"/>
      <c r="O4" s="2"/>
    </row>
    <row r="5" spans="1:15" s="3" customFormat="1" ht="15.75" thickBot="1" x14ac:dyDescent="0.25">
      <c r="A5" s="2"/>
      <c r="B5" s="2"/>
      <c r="C5" s="2"/>
      <c r="D5" s="2"/>
      <c r="E5" s="2"/>
      <c r="F5" s="2"/>
      <c r="G5" s="2"/>
      <c r="H5" s="55"/>
      <c r="I5" s="55"/>
      <c r="J5" s="2"/>
      <c r="K5" s="2"/>
      <c r="L5" s="2"/>
      <c r="M5" s="2"/>
      <c r="N5" s="2"/>
      <c r="O5" s="2"/>
    </row>
    <row r="6" spans="1:15" s="3" customFormat="1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s="3" customFormat="1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s="3" customFormat="1" ht="15.75" customHeight="1" thickTop="1" x14ac:dyDescent="0.25">
      <c r="A8" s="14"/>
      <c r="B8" s="15"/>
      <c r="C8" s="15"/>
      <c r="D8" s="15"/>
      <c r="E8" s="16"/>
      <c r="F8" s="15"/>
      <c r="G8" s="16"/>
      <c r="H8" s="58"/>
      <c r="I8" s="58"/>
      <c r="J8" s="17"/>
      <c r="K8" s="9"/>
      <c r="O8" s="2"/>
    </row>
    <row r="9" spans="1:15" ht="15.75" x14ac:dyDescent="0.25">
      <c r="A9" s="136" t="s">
        <v>65</v>
      </c>
      <c r="B9" s="19">
        <f>DATE(2025,12,1)</f>
        <v>45992</v>
      </c>
      <c r="C9" s="138">
        <v>48637</v>
      </c>
      <c r="D9" s="128">
        <v>4157611.6500000004</v>
      </c>
      <c r="E9" s="117"/>
      <c r="F9" s="128">
        <v>3269049.92</v>
      </c>
      <c r="G9" s="117"/>
      <c r="H9" s="130">
        <f>+D9-F9</f>
        <v>888561.73000000045</v>
      </c>
      <c r="I9" s="128">
        <v>88856.17</v>
      </c>
      <c r="J9" s="131"/>
    </row>
    <row r="10" spans="1:15" ht="15.75" x14ac:dyDescent="0.25">
      <c r="A10" s="136"/>
      <c r="B10" s="19">
        <f>DATE(2026,1,1)</f>
        <v>46023</v>
      </c>
      <c r="C10" s="159">
        <v>49304</v>
      </c>
      <c r="D10" s="157">
        <v>4726670.17</v>
      </c>
      <c r="E10" s="117"/>
      <c r="F10" s="128">
        <v>4519209.75</v>
      </c>
      <c r="G10" s="117"/>
      <c r="H10" s="130">
        <v>207460.41999999995</v>
      </c>
      <c r="I10" s="128">
        <v>43594.471000000005</v>
      </c>
      <c r="J10" s="131"/>
    </row>
    <row r="11" spans="1:15" ht="15.75" x14ac:dyDescent="0.25">
      <c r="A11" s="136"/>
      <c r="B11" s="19">
        <f>DATE(2026,2,1)</f>
        <v>46054</v>
      </c>
      <c r="C11" s="159">
        <v>41003</v>
      </c>
      <c r="D11" s="157">
        <v>3720113.96</v>
      </c>
      <c r="E11" s="117"/>
      <c r="F11" s="128">
        <v>3582767.7199999997</v>
      </c>
      <c r="G11" s="117"/>
      <c r="H11" s="130">
        <v>137346.24000000002</v>
      </c>
      <c r="I11" s="128">
        <v>29223.028000000006</v>
      </c>
      <c r="J11" s="131"/>
    </row>
    <row r="12" spans="1:15" ht="15.75" x14ac:dyDescent="0.25">
      <c r="A12" s="136"/>
      <c r="B12" s="19">
        <f>DATE(2026,3,1)</f>
        <v>46082</v>
      </c>
      <c r="C12" s="159">
        <v>55440</v>
      </c>
      <c r="D12" s="157">
        <v>5295418.07</v>
      </c>
      <c r="E12" s="117"/>
      <c r="F12" s="128">
        <v>4916770.92</v>
      </c>
      <c r="G12" s="117"/>
      <c r="H12" s="130">
        <v>378647.15</v>
      </c>
      <c r="I12" s="128">
        <v>45817.17</v>
      </c>
      <c r="J12" s="131"/>
    </row>
    <row r="13" spans="1:15" ht="15.75" x14ac:dyDescent="0.25">
      <c r="A13" s="136"/>
      <c r="B13" s="19">
        <f>DATE(2026,4,1)</f>
        <v>46113</v>
      </c>
      <c r="C13" s="159">
        <v>43993</v>
      </c>
      <c r="D13" s="157">
        <v>3513058.61</v>
      </c>
      <c r="E13" s="117"/>
      <c r="F13" s="128">
        <v>3176996.2</v>
      </c>
      <c r="G13" s="117"/>
      <c r="H13" s="130">
        <v>336062.41</v>
      </c>
      <c r="I13" s="128">
        <v>33606.239999999998</v>
      </c>
      <c r="J13" s="131"/>
    </row>
    <row r="14" spans="1:15" ht="15.75" x14ac:dyDescent="0.25">
      <c r="A14" s="136"/>
      <c r="B14" s="19">
        <f>DATE(2026,5,1)</f>
        <v>46143</v>
      </c>
      <c r="C14" s="159">
        <v>42157</v>
      </c>
      <c r="D14" s="157">
        <v>3771386.92</v>
      </c>
      <c r="E14" s="117"/>
      <c r="F14" s="128">
        <v>3322793.62</v>
      </c>
      <c r="G14" s="117"/>
      <c r="H14" s="130">
        <v>448593.3</v>
      </c>
      <c r="I14" s="128">
        <v>44859.33</v>
      </c>
      <c r="J14" s="131"/>
    </row>
    <row r="15" spans="1:15" x14ac:dyDescent="0.2">
      <c r="A15" s="137"/>
      <c r="B15" s="133"/>
      <c r="C15" s="133"/>
      <c r="E15" s="132"/>
      <c r="G15" s="132"/>
      <c r="H15" s="129"/>
      <c r="J15" s="131"/>
    </row>
    <row r="16" spans="1:15" ht="15.75" x14ac:dyDescent="0.25">
      <c r="A16" s="136" t="s">
        <v>66</v>
      </c>
      <c r="B16" s="134">
        <f>DATE(2025,12,1)</f>
        <v>45992</v>
      </c>
      <c r="C16" s="135">
        <v>25644160</v>
      </c>
      <c r="D16" s="127">
        <v>538881519.76999998</v>
      </c>
      <c r="E16" s="132"/>
      <c r="F16" s="127">
        <v>560527294.61000001</v>
      </c>
      <c r="G16" s="132"/>
      <c r="H16" s="160">
        <v>-21645774.840000007</v>
      </c>
      <c r="I16" s="127">
        <v>432467.52200000058</v>
      </c>
      <c r="J16" s="131"/>
    </row>
    <row r="17" spans="1:15" ht="15.75" x14ac:dyDescent="0.25">
      <c r="A17" s="136"/>
      <c r="B17" s="134">
        <f>DATE(2026,1,1)</f>
        <v>46023</v>
      </c>
      <c r="C17" s="158">
        <v>16222376</v>
      </c>
      <c r="D17" s="128">
        <v>380412197.46000004</v>
      </c>
      <c r="E17" s="132"/>
      <c r="F17" s="127">
        <v>387323213.31999999</v>
      </c>
      <c r="G17" s="132"/>
      <c r="H17" s="160">
        <v>-6911015.8600000003</v>
      </c>
      <c r="I17" s="127">
        <v>94278.348000000129</v>
      </c>
      <c r="J17" s="131"/>
    </row>
    <row r="18" spans="1:15" ht="15.75" x14ac:dyDescent="0.25">
      <c r="A18" s="136"/>
      <c r="B18" s="134">
        <f>DATE(2026,2,1)</f>
        <v>46054</v>
      </c>
      <c r="C18" s="158">
        <v>10195365</v>
      </c>
      <c r="D18" s="128">
        <v>273285303.91000003</v>
      </c>
      <c r="E18" s="132"/>
      <c r="F18" s="127">
        <v>263121643.44999999</v>
      </c>
      <c r="G18" s="132"/>
      <c r="H18" s="160">
        <v>10163660.460000008</v>
      </c>
      <c r="I18" s="127">
        <v>1185403.7480000001</v>
      </c>
      <c r="J18" s="131"/>
    </row>
    <row r="19" spans="1:15" ht="15.75" x14ac:dyDescent="0.25">
      <c r="A19" s="136"/>
      <c r="B19" s="19">
        <f>DATE(2026,3,1)</f>
        <v>46082</v>
      </c>
      <c r="C19" s="135">
        <v>11375570</v>
      </c>
      <c r="D19" s="128">
        <v>324060169.57999998</v>
      </c>
      <c r="E19" s="132"/>
      <c r="F19" s="127">
        <v>303681267.13</v>
      </c>
      <c r="G19" s="132"/>
      <c r="H19" s="160">
        <v>20378902.449999999</v>
      </c>
      <c r="I19" s="127">
        <v>2133167.37</v>
      </c>
      <c r="J19" s="131"/>
    </row>
    <row r="20" spans="1:15" ht="15.75" x14ac:dyDescent="0.25">
      <c r="A20" s="136"/>
      <c r="B20" s="19">
        <f>DATE(2026,4,1)</f>
        <v>46113</v>
      </c>
      <c r="C20" s="135">
        <v>10028240</v>
      </c>
      <c r="D20" s="128">
        <v>269884804.29000002</v>
      </c>
      <c r="E20" s="132"/>
      <c r="F20" s="127">
        <v>249936596.83000001</v>
      </c>
      <c r="G20" s="132"/>
      <c r="H20" s="160">
        <v>19948207.460000001</v>
      </c>
      <c r="I20" s="127">
        <v>1994820.75</v>
      </c>
      <c r="J20" s="131"/>
    </row>
    <row r="21" spans="1:15" ht="15.75" x14ac:dyDescent="0.25">
      <c r="A21" s="136"/>
      <c r="B21" s="19">
        <f>DATE(2026,5,1)</f>
        <v>46143</v>
      </c>
      <c r="C21" s="135">
        <v>8319573</v>
      </c>
      <c r="D21" s="157">
        <v>252593426.88999999</v>
      </c>
      <c r="E21" s="132"/>
      <c r="F21" s="127">
        <v>231791205.94</v>
      </c>
      <c r="G21" s="132"/>
      <c r="H21" s="160">
        <v>20802220.949999999</v>
      </c>
      <c r="I21" s="127">
        <v>2087013.18</v>
      </c>
      <c r="J21" s="131"/>
    </row>
    <row r="22" spans="1:15" ht="15.75" thickBot="1" x14ac:dyDescent="0.25">
      <c r="A22" s="139"/>
      <c r="B22" s="133"/>
      <c r="C22" s="133"/>
      <c r="E22" s="132"/>
      <c r="G22" s="132"/>
      <c r="H22" s="153"/>
      <c r="J22" s="131"/>
    </row>
    <row r="23" spans="1:15" ht="17.25" thickTop="1" thickBot="1" x14ac:dyDescent="0.3">
      <c r="A23" s="140" t="s">
        <v>68</v>
      </c>
      <c r="B23" s="141"/>
      <c r="C23" s="144">
        <f>SUM(C14+C21)</f>
        <v>8361730</v>
      </c>
      <c r="D23" s="145">
        <f>SUM(D14+D21 )</f>
        <v>256364813.80999997</v>
      </c>
      <c r="E23" s="142"/>
      <c r="F23" s="145">
        <f>SUM(F14+F21)</f>
        <v>235113999.56</v>
      </c>
      <c r="G23" s="142"/>
      <c r="H23" s="161">
        <f>SUM(H14+H21)</f>
        <v>21250814.25</v>
      </c>
      <c r="I23" s="146">
        <f>SUM(I14+I21)</f>
        <v>2131872.5099999998</v>
      </c>
      <c r="J23" s="143"/>
    </row>
    <row r="24" spans="1:15" ht="16.5" thickTop="1" thickBot="1" x14ac:dyDescent="0.25">
      <c r="A24" s="139"/>
      <c r="B24" s="133"/>
      <c r="C24" s="133"/>
      <c r="E24" s="132"/>
      <c r="G24" s="132"/>
      <c r="H24" s="153"/>
      <c r="J24" s="131"/>
    </row>
    <row r="25" spans="1:15" ht="17.25" thickTop="1" thickBot="1" x14ac:dyDescent="0.3">
      <c r="A25" s="140" t="s">
        <v>69</v>
      </c>
      <c r="B25" s="147"/>
      <c r="C25" s="144">
        <f>SUM(C9:C22)</f>
        <v>82065818</v>
      </c>
      <c r="D25" s="145">
        <f>SUM(D9:D22)</f>
        <v>2064301681.2799997</v>
      </c>
      <c r="E25" s="149"/>
      <c r="F25" s="151">
        <f>SUM(F9:F22)</f>
        <v>2019168809.4099998</v>
      </c>
      <c r="G25" s="148"/>
      <c r="H25" s="162">
        <f>SUM(H9:H22)</f>
        <v>45132871.870000005</v>
      </c>
      <c r="I25" s="152">
        <f>SUM(I9:I22)</f>
        <v>8213107.3270000005</v>
      </c>
      <c r="J25" s="150"/>
    </row>
    <row r="26" spans="1:15" ht="15.75" thickTop="1" x14ac:dyDescent="0.2"/>
    <row r="27" spans="1:15" s="3" customFormat="1" ht="18.75" x14ac:dyDescent="0.3">
      <c r="A27" s="61" t="s">
        <v>4</v>
      </c>
      <c r="B27" s="46"/>
      <c r="C27" s="87"/>
      <c r="D27" s="87"/>
      <c r="E27" s="47"/>
      <c r="F27" s="87"/>
      <c r="G27" s="47"/>
      <c r="H27" s="106"/>
      <c r="I27" s="106"/>
      <c r="J27" s="47"/>
      <c r="K27" s="2"/>
      <c r="L27" s="2"/>
      <c r="M27" s="2"/>
      <c r="N27" s="2"/>
      <c r="O27" s="2"/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55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45.77734375" style="3" customWidth="1"/>
    <col min="2" max="2" width="8.6640625" style="3" customWidth="1"/>
    <col min="3" max="3" width="13.6640625" style="3" customWidth="1"/>
    <col min="4" max="4" width="14.77734375" style="3" customWidth="1"/>
    <col min="5" max="5" width="5" style="3" customWidth="1"/>
    <col min="6" max="6" width="14.77734375" style="3" customWidth="1"/>
    <col min="7" max="7" width="4.77734375" style="3" customWidth="1"/>
    <col min="8" max="9" width="16.6640625" style="60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2"/>
      <c r="D1" s="2"/>
      <c r="E1" s="2"/>
      <c r="F1" s="2"/>
      <c r="G1" s="2"/>
      <c r="H1" s="55"/>
      <c r="I1" s="55"/>
      <c r="J1" s="2"/>
      <c r="K1" s="2"/>
      <c r="L1" s="2"/>
      <c r="M1" s="2"/>
      <c r="N1" s="2"/>
      <c r="O1" s="2"/>
    </row>
    <row r="2" spans="1:15" ht="18" customHeight="1" x14ac:dyDescent="0.3">
      <c r="A2" s="4" t="s">
        <v>50</v>
      </c>
      <c r="B2" s="2"/>
      <c r="C2" s="2"/>
      <c r="D2" s="2"/>
      <c r="E2" s="2"/>
      <c r="F2" s="2"/>
      <c r="G2" s="2"/>
      <c r="H2" s="55"/>
      <c r="I2" s="55"/>
      <c r="J2" s="2"/>
      <c r="K2" s="2"/>
      <c r="L2" s="2"/>
      <c r="M2" s="2"/>
      <c r="N2" s="2"/>
      <c r="O2" s="2"/>
    </row>
    <row r="3" spans="1:15" ht="18" x14ac:dyDescent="0.25">
      <c r="A3" s="1" t="s">
        <v>71</v>
      </c>
      <c r="B3" s="2"/>
      <c r="C3" s="2"/>
      <c r="D3" s="2"/>
      <c r="E3" s="2"/>
      <c r="F3" s="2"/>
      <c r="G3" s="2"/>
      <c r="H3" s="55"/>
      <c r="I3" s="55"/>
      <c r="J3" s="2"/>
      <c r="K3" s="2"/>
      <c r="L3" s="2"/>
      <c r="M3" s="2"/>
      <c r="N3" s="2"/>
      <c r="O3" s="2"/>
    </row>
    <row r="4" spans="1:15" x14ac:dyDescent="0.2">
      <c r="A4" s="62" t="s">
        <v>72</v>
      </c>
      <c r="B4" s="2"/>
      <c r="C4" s="2"/>
      <c r="D4" s="2"/>
      <c r="E4" s="2"/>
      <c r="F4" s="2"/>
      <c r="G4" s="2"/>
      <c r="H4" s="55"/>
      <c r="I4" s="55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2"/>
      <c r="D5" s="2"/>
      <c r="E5" s="2"/>
      <c r="F5" s="2"/>
      <c r="G5" s="2"/>
      <c r="H5" s="55"/>
      <c r="I5" s="55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15"/>
      <c r="D8" s="15"/>
      <c r="E8" s="16"/>
      <c r="F8" s="15"/>
      <c r="G8" s="16"/>
      <c r="H8" s="58"/>
      <c r="I8" s="58"/>
      <c r="J8" s="17"/>
      <c r="K8" s="9"/>
      <c r="O8" s="2"/>
    </row>
    <row r="9" spans="1:15" ht="15.75" x14ac:dyDescent="0.25">
      <c r="A9" s="18" t="s">
        <v>31</v>
      </c>
      <c r="B9" s="19">
        <f>DATE(2025,12,1)</f>
        <v>45992</v>
      </c>
      <c r="C9" s="78">
        <v>8252</v>
      </c>
      <c r="D9" s="100">
        <v>476886.66</v>
      </c>
      <c r="E9" s="117"/>
      <c r="F9" s="100">
        <v>368633.47</v>
      </c>
      <c r="G9" s="117"/>
      <c r="H9" s="108">
        <f t="shared" ref="H9:H14" si="0">+D9-F9</f>
        <v>108253.19</v>
      </c>
      <c r="I9" s="100">
        <f t="shared" ref="I9:I14" si="1">+H9*0.1</f>
        <v>10825.319000000001</v>
      </c>
      <c r="J9" s="20"/>
      <c r="K9" s="9"/>
      <c r="O9" s="2"/>
    </row>
    <row r="10" spans="1:15" ht="15.75" x14ac:dyDescent="0.25">
      <c r="A10" s="18"/>
      <c r="B10" s="19">
        <f>DATE(2026,1,1)</f>
        <v>46023</v>
      </c>
      <c r="C10" s="78">
        <v>7955</v>
      </c>
      <c r="D10" s="100">
        <v>535763.01</v>
      </c>
      <c r="E10" s="117"/>
      <c r="F10" s="100">
        <v>486409.81</v>
      </c>
      <c r="G10" s="117"/>
      <c r="H10" s="108">
        <f t="shared" si="0"/>
        <v>49353.200000000012</v>
      </c>
      <c r="I10" s="100">
        <f t="shared" si="1"/>
        <v>4935.3200000000015</v>
      </c>
      <c r="J10" s="20"/>
      <c r="K10" s="9"/>
      <c r="O10" s="2"/>
    </row>
    <row r="11" spans="1:15" ht="15.75" x14ac:dyDescent="0.25">
      <c r="A11" s="18"/>
      <c r="B11" s="19">
        <f>DATE(2026,2,1)</f>
        <v>46054</v>
      </c>
      <c r="C11" s="78">
        <v>6040</v>
      </c>
      <c r="D11" s="100">
        <v>539087.5</v>
      </c>
      <c r="E11" s="117"/>
      <c r="F11" s="100">
        <v>478632.41</v>
      </c>
      <c r="G11" s="117"/>
      <c r="H11" s="108">
        <f t="shared" si="0"/>
        <v>60455.090000000026</v>
      </c>
      <c r="I11" s="100">
        <f t="shared" si="1"/>
        <v>6045.5090000000027</v>
      </c>
      <c r="J11" s="20"/>
      <c r="K11" s="9"/>
      <c r="O11" s="2"/>
    </row>
    <row r="12" spans="1:15" ht="15.75" x14ac:dyDescent="0.25">
      <c r="A12" s="18"/>
      <c r="B12" s="19">
        <f>DATE(2026,3,1)</f>
        <v>46082</v>
      </c>
      <c r="C12" s="78">
        <v>9787</v>
      </c>
      <c r="D12" s="100">
        <v>725931.68</v>
      </c>
      <c r="E12" s="117"/>
      <c r="F12" s="100">
        <v>695985.8</v>
      </c>
      <c r="G12" s="117"/>
      <c r="H12" s="108">
        <f t="shared" si="0"/>
        <v>29945.880000000005</v>
      </c>
      <c r="I12" s="100">
        <f t="shared" si="1"/>
        <v>2994.5880000000006</v>
      </c>
      <c r="J12" s="20"/>
      <c r="K12" s="9"/>
      <c r="O12" s="2"/>
    </row>
    <row r="13" spans="1:15" ht="15.75" x14ac:dyDescent="0.25">
      <c r="A13" s="18"/>
      <c r="B13" s="19">
        <f>DATE(2026,4,1)</f>
        <v>46113</v>
      </c>
      <c r="C13" s="78">
        <v>5779</v>
      </c>
      <c r="D13" s="100">
        <v>449885.78</v>
      </c>
      <c r="E13" s="117"/>
      <c r="F13" s="100">
        <v>438284.05</v>
      </c>
      <c r="G13" s="117"/>
      <c r="H13" s="108">
        <f t="shared" si="0"/>
        <v>11601.73000000004</v>
      </c>
      <c r="I13" s="100">
        <f t="shared" si="1"/>
        <v>1160.1730000000041</v>
      </c>
      <c r="J13" s="20"/>
      <c r="K13" s="9"/>
      <c r="O13" s="2"/>
    </row>
    <row r="14" spans="1:15" ht="15.75" x14ac:dyDescent="0.25">
      <c r="A14" s="18"/>
      <c r="B14" s="19">
        <f>DATE(2026,5,1)</f>
        <v>46143</v>
      </c>
      <c r="C14" s="78">
        <v>5373</v>
      </c>
      <c r="D14" s="100">
        <v>375178.71</v>
      </c>
      <c r="E14" s="117"/>
      <c r="F14" s="100">
        <v>306878.87</v>
      </c>
      <c r="G14" s="117"/>
      <c r="H14" s="108">
        <f t="shared" si="0"/>
        <v>68299.840000000026</v>
      </c>
      <c r="I14" s="100">
        <f t="shared" si="1"/>
        <v>6829.9840000000031</v>
      </c>
      <c r="J14" s="20"/>
      <c r="K14" s="9"/>
      <c r="O14" s="2"/>
    </row>
    <row r="15" spans="1:15" ht="15.75" customHeight="1" thickBot="1" x14ac:dyDescent="0.3">
      <c r="A15" s="18"/>
      <c r="B15" s="19"/>
      <c r="C15" s="78"/>
      <c r="D15" s="100"/>
      <c r="E15" s="117"/>
      <c r="F15" s="100"/>
      <c r="G15" s="117"/>
      <c r="H15" s="108"/>
      <c r="I15" s="100"/>
      <c r="J15" s="20"/>
      <c r="K15" s="9"/>
      <c r="O15" s="2"/>
    </row>
    <row r="16" spans="1:15" ht="17.25" customHeight="1" thickTop="1" thickBot="1" x14ac:dyDescent="0.3">
      <c r="A16" s="21" t="s">
        <v>1</v>
      </c>
      <c r="B16" s="22"/>
      <c r="C16" s="91">
        <f>SUM(C9:C15)</f>
        <v>43186</v>
      </c>
      <c r="D16" s="104">
        <f>SUM(D9:D15)</f>
        <v>3102733.34</v>
      </c>
      <c r="E16" s="118"/>
      <c r="F16" s="104">
        <f>SUM(F9:F15)</f>
        <v>2774824.41</v>
      </c>
      <c r="G16" s="119"/>
      <c r="H16" s="112">
        <f>SUM(H9:H15)</f>
        <v>327908.93000000011</v>
      </c>
      <c r="I16" s="104">
        <f>SUM(I9:I15)</f>
        <v>32790.893000000011</v>
      </c>
      <c r="J16" s="23"/>
      <c r="K16" s="9"/>
      <c r="O16" s="2"/>
    </row>
    <row r="17" spans="1:15" ht="15.75" customHeight="1" thickTop="1" x14ac:dyDescent="0.25">
      <c r="A17" s="24"/>
      <c r="B17" s="25"/>
      <c r="C17" s="92"/>
      <c r="D17" s="105"/>
      <c r="E17" s="120"/>
      <c r="F17" s="105"/>
      <c r="G17" s="120"/>
      <c r="H17" s="113"/>
      <c r="I17" s="105"/>
      <c r="J17" s="26"/>
      <c r="K17" s="9"/>
      <c r="O17" s="2"/>
    </row>
    <row r="18" spans="1:15" ht="15.75" x14ac:dyDescent="0.25">
      <c r="A18" s="18" t="s">
        <v>34</v>
      </c>
      <c r="B18" s="19">
        <f>DATE(2025,12,1)</f>
        <v>45992</v>
      </c>
      <c r="C18" s="78">
        <v>5260</v>
      </c>
      <c r="D18" s="100">
        <v>398994.68</v>
      </c>
      <c r="E18" s="117"/>
      <c r="F18" s="100">
        <v>301165</v>
      </c>
      <c r="G18" s="117"/>
      <c r="H18" s="108">
        <f t="shared" ref="H18:H23" si="2">+D18-F18</f>
        <v>97829.68</v>
      </c>
      <c r="I18" s="100">
        <f t="shared" ref="I18:I23" si="3">+H18*0.1</f>
        <v>9782.9679999999989</v>
      </c>
      <c r="J18" s="20"/>
      <c r="K18" s="9"/>
      <c r="O18" s="2"/>
    </row>
    <row r="19" spans="1:15" ht="15.75" x14ac:dyDescent="0.25">
      <c r="A19" s="18"/>
      <c r="B19" s="19">
        <f>DATE(2026,1,1)</f>
        <v>46023</v>
      </c>
      <c r="C19" s="78">
        <v>5285</v>
      </c>
      <c r="D19" s="100">
        <v>496255.1</v>
      </c>
      <c r="E19" s="117"/>
      <c r="F19" s="100">
        <v>386114.75</v>
      </c>
      <c r="G19" s="117"/>
      <c r="H19" s="108">
        <f t="shared" si="2"/>
        <v>110140.34999999998</v>
      </c>
      <c r="I19" s="100">
        <f t="shared" si="3"/>
        <v>11014.034999999998</v>
      </c>
      <c r="J19" s="20"/>
      <c r="K19" s="9"/>
      <c r="O19" s="2"/>
    </row>
    <row r="20" spans="1:15" ht="15.75" x14ac:dyDescent="0.25">
      <c r="A20" s="18"/>
      <c r="B20" s="19">
        <f>DATE(2026,2,1)</f>
        <v>46054</v>
      </c>
      <c r="C20" s="78">
        <v>4271</v>
      </c>
      <c r="D20" s="100">
        <v>379892.06</v>
      </c>
      <c r="E20" s="117"/>
      <c r="F20" s="100">
        <v>357131.99</v>
      </c>
      <c r="G20" s="117"/>
      <c r="H20" s="108">
        <f t="shared" si="2"/>
        <v>22760.070000000007</v>
      </c>
      <c r="I20" s="100">
        <f t="shared" si="3"/>
        <v>2276.007000000001</v>
      </c>
      <c r="J20" s="20"/>
      <c r="K20" s="9"/>
      <c r="O20" s="2"/>
    </row>
    <row r="21" spans="1:15" ht="15.75" x14ac:dyDescent="0.25">
      <c r="A21" s="18"/>
      <c r="B21" s="19">
        <f>DATE(2026,3,1)</f>
        <v>46082</v>
      </c>
      <c r="C21" s="78">
        <v>4935</v>
      </c>
      <c r="D21" s="100">
        <v>400489.66</v>
      </c>
      <c r="E21" s="117"/>
      <c r="F21" s="100">
        <v>315296.02</v>
      </c>
      <c r="G21" s="117"/>
      <c r="H21" s="108">
        <f t="shared" si="2"/>
        <v>85193.639999999956</v>
      </c>
      <c r="I21" s="100">
        <f t="shared" si="3"/>
        <v>8519.3639999999959</v>
      </c>
      <c r="J21" s="20"/>
      <c r="K21" s="9"/>
      <c r="O21" s="2"/>
    </row>
    <row r="22" spans="1:15" ht="15.75" x14ac:dyDescent="0.25">
      <c r="A22" s="18"/>
      <c r="B22" s="19">
        <f>DATE(2026,4,1)</f>
        <v>46113</v>
      </c>
      <c r="C22" s="78">
        <v>3824</v>
      </c>
      <c r="D22" s="100">
        <v>279041.14</v>
      </c>
      <c r="E22" s="117"/>
      <c r="F22" s="100">
        <v>220653.87</v>
      </c>
      <c r="G22" s="117"/>
      <c r="H22" s="108">
        <f t="shared" si="2"/>
        <v>58387.270000000019</v>
      </c>
      <c r="I22" s="100">
        <f t="shared" si="3"/>
        <v>5838.7270000000026</v>
      </c>
      <c r="J22" s="20"/>
      <c r="K22" s="9"/>
      <c r="O22" s="2"/>
    </row>
    <row r="23" spans="1:15" ht="15.75" x14ac:dyDescent="0.25">
      <c r="A23" s="18"/>
      <c r="B23" s="19">
        <f>DATE(2026,5,1)</f>
        <v>46143</v>
      </c>
      <c r="C23" s="78">
        <v>4838</v>
      </c>
      <c r="D23" s="100">
        <v>416269.27</v>
      </c>
      <c r="E23" s="117"/>
      <c r="F23" s="100">
        <v>393113.09</v>
      </c>
      <c r="G23" s="117"/>
      <c r="H23" s="108">
        <f t="shared" si="2"/>
        <v>23156.179999999993</v>
      </c>
      <c r="I23" s="100">
        <f t="shared" si="3"/>
        <v>2315.6179999999995</v>
      </c>
      <c r="J23" s="20"/>
      <c r="K23" s="9"/>
      <c r="O23" s="2"/>
    </row>
    <row r="24" spans="1:15" ht="15.75" customHeight="1" thickBot="1" x14ac:dyDescent="0.3">
      <c r="A24" s="18"/>
      <c r="B24" s="19"/>
      <c r="C24" s="78"/>
      <c r="D24" s="100"/>
      <c r="E24" s="117"/>
      <c r="F24" s="100"/>
      <c r="G24" s="117"/>
      <c r="H24" s="108"/>
      <c r="I24" s="100"/>
      <c r="J24" s="20"/>
      <c r="K24" s="9"/>
      <c r="O24" s="2"/>
    </row>
    <row r="25" spans="1:15" ht="17.45" customHeight="1" thickTop="1" thickBot="1" x14ac:dyDescent="0.3">
      <c r="A25" s="28" t="s">
        <v>1</v>
      </c>
      <c r="B25" s="32"/>
      <c r="C25" s="94">
        <f>SUM(C18:C24)</f>
        <v>28413</v>
      </c>
      <c r="D25" s="121">
        <f>SUM(D18:D24)</f>
        <v>2370941.91</v>
      </c>
      <c r="E25" s="122"/>
      <c r="F25" s="103">
        <f>SUM(F18:F24)</f>
        <v>1973474.72</v>
      </c>
      <c r="G25" s="123"/>
      <c r="H25" s="154">
        <f>SUM(H18:H24)</f>
        <v>397467.18999999994</v>
      </c>
      <c r="I25" s="103">
        <f>SUM(I18:I24)</f>
        <v>39746.718999999997</v>
      </c>
      <c r="J25" s="30"/>
      <c r="K25" s="9"/>
      <c r="O25" s="2"/>
    </row>
    <row r="26" spans="1:15" ht="15.75" customHeight="1" thickTop="1" x14ac:dyDescent="0.25">
      <c r="A26" s="18"/>
      <c r="B26" s="31"/>
      <c r="C26" s="78"/>
      <c r="D26" s="100"/>
      <c r="E26" s="117"/>
      <c r="F26" s="100"/>
      <c r="G26" s="117"/>
      <c r="H26" s="108"/>
      <c r="I26" s="100"/>
      <c r="J26" s="20"/>
      <c r="K26" s="9"/>
      <c r="O26" s="2"/>
    </row>
    <row r="27" spans="1:15" ht="15.75" x14ac:dyDescent="0.25">
      <c r="A27" s="18" t="s">
        <v>35</v>
      </c>
      <c r="B27" s="19">
        <f>DATE(2025,12,1)</f>
        <v>45992</v>
      </c>
      <c r="C27" s="78">
        <v>3636</v>
      </c>
      <c r="D27" s="100">
        <v>456331.19</v>
      </c>
      <c r="E27" s="117"/>
      <c r="F27" s="100">
        <v>412801.75</v>
      </c>
      <c r="G27" s="117"/>
      <c r="H27" s="108">
        <f t="shared" ref="H27:H32" si="4">+D27-F27</f>
        <v>43529.440000000002</v>
      </c>
      <c r="I27" s="100">
        <f t="shared" ref="I27:I32" si="5">+H27*0.1</f>
        <v>4352.9440000000004</v>
      </c>
      <c r="J27" s="20"/>
      <c r="K27" s="9"/>
      <c r="O27" s="2"/>
    </row>
    <row r="28" spans="1:15" ht="15.75" x14ac:dyDescent="0.25">
      <c r="A28" s="18"/>
      <c r="B28" s="19">
        <f>DATE(2026,1,1)</f>
        <v>46023</v>
      </c>
      <c r="C28" s="78">
        <v>3652</v>
      </c>
      <c r="D28" s="100">
        <v>422183.51</v>
      </c>
      <c r="E28" s="117"/>
      <c r="F28" s="100">
        <v>416810.25</v>
      </c>
      <c r="G28" s="117"/>
      <c r="H28" s="108">
        <f t="shared" si="4"/>
        <v>5373.2600000000093</v>
      </c>
      <c r="I28" s="100">
        <f t="shared" si="5"/>
        <v>537.32600000000093</v>
      </c>
      <c r="J28" s="20"/>
      <c r="K28" s="9"/>
      <c r="O28" s="2"/>
    </row>
    <row r="29" spans="1:15" ht="15.75" x14ac:dyDescent="0.25">
      <c r="A29" s="18"/>
      <c r="B29" s="19">
        <f>DATE(2026,2,1)</f>
        <v>46054</v>
      </c>
      <c r="C29" s="78">
        <v>2792</v>
      </c>
      <c r="D29" s="100">
        <v>163965.29999999999</v>
      </c>
      <c r="E29" s="117"/>
      <c r="F29" s="100">
        <v>150836.79999999999</v>
      </c>
      <c r="G29" s="117"/>
      <c r="H29" s="108">
        <f t="shared" si="4"/>
        <v>13128.5</v>
      </c>
      <c r="I29" s="100">
        <f t="shared" si="5"/>
        <v>1312.8500000000001</v>
      </c>
      <c r="J29" s="20"/>
      <c r="K29" s="9"/>
      <c r="O29" s="2"/>
    </row>
    <row r="30" spans="1:15" ht="15.75" x14ac:dyDescent="0.25">
      <c r="A30" s="18"/>
      <c r="B30" s="19">
        <f>DATE(2026,3,1)</f>
        <v>46082</v>
      </c>
      <c r="C30" s="78">
        <v>5034</v>
      </c>
      <c r="D30" s="100">
        <v>226955.35</v>
      </c>
      <c r="E30" s="117"/>
      <c r="F30" s="100">
        <v>193776.51</v>
      </c>
      <c r="G30" s="117"/>
      <c r="H30" s="108">
        <f t="shared" si="4"/>
        <v>33178.839999999997</v>
      </c>
      <c r="I30" s="100">
        <f t="shared" si="5"/>
        <v>3317.884</v>
      </c>
      <c r="J30" s="20"/>
      <c r="K30" s="9"/>
      <c r="O30" s="2"/>
    </row>
    <row r="31" spans="1:15" ht="15.75" x14ac:dyDescent="0.25">
      <c r="A31" s="18"/>
      <c r="B31" s="19">
        <f>DATE(2026,4,1)</f>
        <v>46113</v>
      </c>
      <c r="C31" s="78">
        <v>3565</v>
      </c>
      <c r="D31" s="100">
        <v>134986.57999999999</v>
      </c>
      <c r="E31" s="117"/>
      <c r="F31" s="100">
        <v>115827.89</v>
      </c>
      <c r="G31" s="117"/>
      <c r="H31" s="108">
        <f t="shared" si="4"/>
        <v>19158.689999999988</v>
      </c>
      <c r="I31" s="100">
        <f t="shared" si="5"/>
        <v>1915.8689999999988</v>
      </c>
      <c r="J31" s="20"/>
      <c r="K31" s="9"/>
      <c r="O31" s="2"/>
    </row>
    <row r="32" spans="1:15" ht="15.75" x14ac:dyDescent="0.25">
      <c r="A32" s="18"/>
      <c r="B32" s="19">
        <f>DATE(2026,5,1)</f>
        <v>46143</v>
      </c>
      <c r="C32" s="78">
        <v>3289</v>
      </c>
      <c r="D32" s="100">
        <v>161529</v>
      </c>
      <c r="E32" s="117"/>
      <c r="F32" s="100">
        <v>131189.17000000001</v>
      </c>
      <c r="G32" s="117"/>
      <c r="H32" s="108">
        <f t="shared" si="4"/>
        <v>30339.829999999987</v>
      </c>
      <c r="I32" s="100">
        <f t="shared" si="5"/>
        <v>3033.9829999999988</v>
      </c>
      <c r="J32" s="20"/>
      <c r="K32" s="9"/>
      <c r="O32" s="2"/>
    </row>
    <row r="33" spans="1:15" ht="15.75" customHeight="1" thickBot="1" x14ac:dyDescent="0.3">
      <c r="A33" s="18"/>
      <c r="B33" s="31"/>
      <c r="C33" s="78"/>
      <c r="D33" s="100"/>
      <c r="E33" s="117"/>
      <c r="F33" s="100"/>
      <c r="G33" s="117"/>
      <c r="H33" s="108"/>
      <c r="I33" s="100"/>
      <c r="J33" s="20"/>
      <c r="K33" s="9"/>
      <c r="O33" s="2"/>
    </row>
    <row r="34" spans="1:15" ht="17.45" customHeight="1" thickTop="1" thickBot="1" x14ac:dyDescent="0.3">
      <c r="A34" s="28" t="s">
        <v>1</v>
      </c>
      <c r="B34" s="32"/>
      <c r="C34" s="94">
        <f>SUM(C27:C33)</f>
        <v>21968</v>
      </c>
      <c r="D34" s="121">
        <f>SUM(D27:D33)</f>
        <v>1565950.9300000002</v>
      </c>
      <c r="E34" s="122"/>
      <c r="F34" s="103">
        <f>SUM(F27:F33)</f>
        <v>1421242.3699999999</v>
      </c>
      <c r="G34" s="124"/>
      <c r="H34" s="154">
        <f>SUM(H27:H33)</f>
        <v>144708.56</v>
      </c>
      <c r="I34" s="103">
        <f>SUM(I27:I33)</f>
        <v>14470.855999999998</v>
      </c>
      <c r="J34" s="30"/>
      <c r="K34" s="9"/>
      <c r="O34" s="2"/>
    </row>
    <row r="35" spans="1:15" ht="15.75" customHeight="1" thickTop="1" x14ac:dyDescent="0.25">
      <c r="A35" s="18"/>
      <c r="B35" s="31"/>
      <c r="C35" s="78"/>
      <c r="D35" s="100"/>
      <c r="E35" s="117"/>
      <c r="F35" s="100"/>
      <c r="G35" s="117"/>
      <c r="H35" s="108"/>
      <c r="I35" s="100"/>
      <c r="J35" s="20"/>
      <c r="K35" s="9"/>
      <c r="O35" s="2"/>
    </row>
    <row r="36" spans="1:15" ht="15.75" x14ac:dyDescent="0.25">
      <c r="A36" s="18" t="s">
        <v>38</v>
      </c>
      <c r="B36" s="19">
        <f>DATE(2025,12,1)</f>
        <v>45992</v>
      </c>
      <c r="C36" s="78">
        <v>1989</v>
      </c>
      <c r="D36" s="100">
        <v>643445.19999999995</v>
      </c>
      <c r="E36" s="117"/>
      <c r="F36" s="100">
        <v>497428.05</v>
      </c>
      <c r="G36" s="117"/>
      <c r="H36" s="108">
        <f t="shared" ref="H36:H41" si="6">+D36-F36</f>
        <v>146017.14999999997</v>
      </c>
      <c r="I36" s="100">
        <f>+H36*0.1</f>
        <v>14601.714999999997</v>
      </c>
      <c r="J36" s="20"/>
      <c r="K36" s="9"/>
      <c r="O36" s="2"/>
    </row>
    <row r="37" spans="1:15" ht="15.75" x14ac:dyDescent="0.25">
      <c r="A37" s="18"/>
      <c r="B37" s="19">
        <f>DATE(2026,1,1)</f>
        <v>46023</v>
      </c>
      <c r="C37" s="78">
        <v>1956</v>
      </c>
      <c r="D37" s="100">
        <v>985146.75</v>
      </c>
      <c r="E37" s="117"/>
      <c r="F37" s="100">
        <v>1213631.04</v>
      </c>
      <c r="G37" s="117"/>
      <c r="H37" s="108">
        <f t="shared" si="6"/>
        <v>-228484.29000000004</v>
      </c>
      <c r="I37" s="100">
        <v>0</v>
      </c>
      <c r="J37" s="20"/>
      <c r="K37" s="9"/>
      <c r="O37" s="2"/>
    </row>
    <row r="38" spans="1:15" ht="15.75" x14ac:dyDescent="0.25">
      <c r="A38" s="18"/>
      <c r="B38" s="19">
        <f>DATE(2026,2,1)</f>
        <v>46054</v>
      </c>
      <c r="C38" s="78">
        <v>1463</v>
      </c>
      <c r="D38" s="100">
        <v>501256.6</v>
      </c>
      <c r="E38" s="117"/>
      <c r="F38" s="100">
        <f>407090.32+228484.29</f>
        <v>635574.61</v>
      </c>
      <c r="G38" s="117"/>
      <c r="H38" s="108">
        <f t="shared" si="6"/>
        <v>-134318.01</v>
      </c>
      <c r="I38" s="100">
        <v>0</v>
      </c>
      <c r="J38" s="20"/>
      <c r="K38" s="9"/>
      <c r="O38" s="2"/>
    </row>
    <row r="39" spans="1:15" ht="15.75" x14ac:dyDescent="0.25">
      <c r="A39" s="18"/>
      <c r="B39" s="19">
        <f>DATE(2026,3,1)</f>
        <v>46082</v>
      </c>
      <c r="C39" s="78">
        <v>1873</v>
      </c>
      <c r="D39" s="100">
        <v>690187.9</v>
      </c>
      <c r="E39" s="117"/>
      <c r="F39" s="100">
        <f>635394.46+134318.01</f>
        <v>769712.47</v>
      </c>
      <c r="G39" s="117"/>
      <c r="H39" s="108">
        <f t="shared" si="6"/>
        <v>-79524.569999999949</v>
      </c>
      <c r="I39" s="100">
        <v>0</v>
      </c>
      <c r="J39" s="20"/>
      <c r="K39" s="9"/>
      <c r="O39" s="2"/>
    </row>
    <row r="40" spans="1:15" ht="15.75" x14ac:dyDescent="0.25">
      <c r="A40" s="18"/>
      <c r="B40" s="19">
        <f>DATE(2026,4,1)</f>
        <v>46113</v>
      </c>
      <c r="C40" s="78">
        <v>1168</v>
      </c>
      <c r="D40" s="100">
        <v>550447.85</v>
      </c>
      <c r="E40" s="117"/>
      <c r="F40" s="100">
        <f>439891.37+79524.57</f>
        <v>519415.94</v>
      </c>
      <c r="G40" s="117"/>
      <c r="H40" s="108">
        <f t="shared" si="6"/>
        <v>31031.909999999974</v>
      </c>
      <c r="I40" s="100">
        <f>+H40*0.1</f>
        <v>3103.1909999999975</v>
      </c>
      <c r="J40" s="20"/>
      <c r="K40" s="9"/>
      <c r="O40" s="2"/>
    </row>
    <row r="41" spans="1:15" ht="15.75" x14ac:dyDescent="0.25">
      <c r="A41" s="18"/>
      <c r="B41" s="19">
        <f>DATE(2026,5,1)</f>
        <v>46143</v>
      </c>
      <c r="C41" s="78">
        <v>920</v>
      </c>
      <c r="D41" s="100">
        <v>357359.3</v>
      </c>
      <c r="E41" s="117"/>
      <c r="F41" s="100">
        <v>313909.42</v>
      </c>
      <c r="G41" s="117"/>
      <c r="H41" s="108">
        <f t="shared" si="6"/>
        <v>43449.880000000005</v>
      </c>
      <c r="I41" s="100">
        <f>+H41*0.1</f>
        <v>4344.9880000000003</v>
      </c>
      <c r="J41" s="20"/>
      <c r="K41" s="9"/>
      <c r="O41" s="2"/>
    </row>
    <row r="42" spans="1:15" ht="15.75" thickBot="1" x14ac:dyDescent="0.25">
      <c r="A42" s="27"/>
      <c r="B42" s="31"/>
      <c r="C42" s="78"/>
      <c r="D42" s="100"/>
      <c r="E42" s="117"/>
      <c r="F42" s="100"/>
      <c r="G42" s="117"/>
      <c r="H42" s="108"/>
      <c r="I42" s="100"/>
      <c r="J42" s="20"/>
      <c r="K42" s="9"/>
      <c r="O42" s="2"/>
    </row>
    <row r="43" spans="1:15" ht="17.25" thickTop="1" thickBot="1" x14ac:dyDescent="0.3">
      <c r="A43" s="28" t="s">
        <v>1</v>
      </c>
      <c r="B43" s="29"/>
      <c r="C43" s="93">
        <f>SUM(C36:C42)</f>
        <v>9369</v>
      </c>
      <c r="D43" s="101">
        <f>SUM(D36:D42)</f>
        <v>3727843.5999999996</v>
      </c>
      <c r="E43" s="125"/>
      <c r="F43" s="101">
        <f>SUM(F36:F42)</f>
        <v>3949671.53</v>
      </c>
      <c r="G43" s="126"/>
      <c r="H43" s="109">
        <f>SUM(H36:H42)</f>
        <v>-221827.93000000005</v>
      </c>
      <c r="I43" s="101">
        <f>SUM(I36:I42)</f>
        <v>22049.893999999997</v>
      </c>
      <c r="J43" s="30"/>
      <c r="K43" s="9"/>
      <c r="O43" s="2"/>
    </row>
    <row r="44" spans="1:15" ht="15.75" customHeight="1" thickTop="1" x14ac:dyDescent="0.25">
      <c r="A44" s="18"/>
      <c r="B44" s="31"/>
      <c r="C44" s="78"/>
      <c r="D44" s="100"/>
      <c r="E44" s="117"/>
      <c r="F44" s="100"/>
      <c r="G44" s="117"/>
      <c r="H44" s="108"/>
      <c r="I44" s="100"/>
      <c r="J44" s="20"/>
      <c r="K44" s="9"/>
      <c r="O44" s="2"/>
    </row>
    <row r="45" spans="1:15" ht="15.75" customHeight="1" x14ac:dyDescent="0.25">
      <c r="A45" s="18" t="s">
        <v>36</v>
      </c>
      <c r="B45" s="19">
        <f>DATE(2025,12,1)</f>
        <v>45992</v>
      </c>
      <c r="C45" s="78">
        <v>6354</v>
      </c>
      <c r="D45" s="100">
        <v>333041.98</v>
      </c>
      <c r="E45" s="117"/>
      <c r="F45" s="100">
        <v>223630.36</v>
      </c>
      <c r="G45" s="117"/>
      <c r="H45" s="108">
        <f t="shared" ref="H45:H50" si="7">+D45-F45</f>
        <v>109411.62</v>
      </c>
      <c r="I45" s="100">
        <f t="shared" ref="I45:I50" si="8">+H45*0.1</f>
        <v>10941.162</v>
      </c>
      <c r="J45" s="20"/>
      <c r="K45" s="9"/>
      <c r="O45" s="2"/>
    </row>
    <row r="46" spans="1:15" ht="15.75" customHeight="1" x14ac:dyDescent="0.25">
      <c r="A46" s="18"/>
      <c r="B46" s="19">
        <f>DATE(2026,1,1)</f>
        <v>46023</v>
      </c>
      <c r="C46" s="78">
        <v>6240</v>
      </c>
      <c r="D46" s="100">
        <v>277097.3</v>
      </c>
      <c r="E46" s="117"/>
      <c r="F46" s="100">
        <v>207039.03</v>
      </c>
      <c r="G46" s="117"/>
      <c r="H46" s="108">
        <f t="shared" si="7"/>
        <v>70058.26999999999</v>
      </c>
      <c r="I46" s="100">
        <f t="shared" si="8"/>
        <v>7005.8269999999993</v>
      </c>
      <c r="J46" s="20"/>
      <c r="K46" s="9"/>
      <c r="O46" s="2"/>
    </row>
    <row r="47" spans="1:15" ht="15.75" customHeight="1" x14ac:dyDescent="0.25">
      <c r="A47" s="18"/>
      <c r="B47" s="19">
        <f>DATE(2026,2,1)</f>
        <v>46054</v>
      </c>
      <c r="C47" s="78">
        <v>4612</v>
      </c>
      <c r="D47" s="100">
        <v>270887.78000000003</v>
      </c>
      <c r="E47" s="117"/>
      <c r="F47" s="100">
        <v>199958.35</v>
      </c>
      <c r="G47" s="117"/>
      <c r="H47" s="108">
        <f t="shared" si="7"/>
        <v>70929.430000000022</v>
      </c>
      <c r="I47" s="100">
        <f t="shared" si="8"/>
        <v>7092.9430000000029</v>
      </c>
      <c r="J47" s="20"/>
      <c r="K47" s="9"/>
      <c r="O47" s="2"/>
    </row>
    <row r="48" spans="1:15" ht="15.75" customHeight="1" x14ac:dyDescent="0.25">
      <c r="A48" s="18"/>
      <c r="B48" s="19">
        <f>DATE(2026,3,1)</f>
        <v>46082</v>
      </c>
      <c r="C48" s="78">
        <v>7443</v>
      </c>
      <c r="D48" s="100">
        <v>360071.97</v>
      </c>
      <c r="E48" s="117"/>
      <c r="F48" s="100">
        <v>306046.14</v>
      </c>
      <c r="G48" s="117"/>
      <c r="H48" s="108">
        <f t="shared" si="7"/>
        <v>54025.829999999958</v>
      </c>
      <c r="I48" s="100">
        <f t="shared" si="8"/>
        <v>5402.582999999996</v>
      </c>
      <c r="J48" s="20"/>
      <c r="K48" s="9"/>
      <c r="O48" s="2"/>
    </row>
    <row r="49" spans="1:15" ht="15.75" customHeight="1" x14ac:dyDescent="0.25">
      <c r="A49" s="18"/>
      <c r="B49" s="19">
        <f>DATE(2026,4,1)</f>
        <v>46113</v>
      </c>
      <c r="C49" s="78">
        <v>4605</v>
      </c>
      <c r="D49" s="100">
        <v>239373.64</v>
      </c>
      <c r="E49" s="117"/>
      <c r="F49" s="100">
        <v>209947.24</v>
      </c>
      <c r="G49" s="117"/>
      <c r="H49" s="108">
        <f t="shared" si="7"/>
        <v>29426.400000000023</v>
      </c>
      <c r="I49" s="100">
        <f t="shared" si="8"/>
        <v>2942.6400000000026</v>
      </c>
      <c r="J49" s="20"/>
      <c r="K49" s="9"/>
      <c r="O49" s="2"/>
    </row>
    <row r="50" spans="1:15" ht="15.75" customHeight="1" x14ac:dyDescent="0.25">
      <c r="A50" s="18"/>
      <c r="B50" s="19">
        <f>DATE(2026,5,1)</f>
        <v>46143</v>
      </c>
      <c r="C50" s="78">
        <v>5872</v>
      </c>
      <c r="D50" s="100">
        <v>315336.84000000003</v>
      </c>
      <c r="E50" s="117"/>
      <c r="F50" s="100">
        <v>259597.3</v>
      </c>
      <c r="G50" s="117"/>
      <c r="H50" s="108">
        <f t="shared" si="7"/>
        <v>55739.540000000037</v>
      </c>
      <c r="I50" s="100">
        <f t="shared" si="8"/>
        <v>5573.9540000000043</v>
      </c>
      <c r="J50" s="20"/>
      <c r="K50" s="9"/>
      <c r="O50" s="2"/>
    </row>
    <row r="51" spans="1:15" ht="15.75" customHeight="1" thickBot="1" x14ac:dyDescent="0.3">
      <c r="A51" s="18"/>
      <c r="B51" s="31"/>
      <c r="C51" s="78"/>
      <c r="D51" s="100"/>
      <c r="E51" s="117"/>
      <c r="F51" s="100"/>
      <c r="G51" s="117"/>
      <c r="H51" s="108"/>
      <c r="I51" s="100"/>
      <c r="J51" s="20"/>
      <c r="K51" s="9"/>
      <c r="O51" s="2"/>
    </row>
    <row r="52" spans="1:15" ht="17.25" thickTop="1" thickBot="1" x14ac:dyDescent="0.3">
      <c r="A52" s="28" t="s">
        <v>1</v>
      </c>
      <c r="B52" s="29"/>
      <c r="C52" s="93">
        <f>SUM(C45:C51)</f>
        <v>35126</v>
      </c>
      <c r="D52" s="101">
        <f>SUM(D45:D51)</f>
        <v>1795809.51</v>
      </c>
      <c r="E52" s="125"/>
      <c r="F52" s="101">
        <f>SUM(F45:F51)</f>
        <v>1406218.4200000002</v>
      </c>
      <c r="G52" s="126"/>
      <c r="H52" s="109">
        <f>SUM(H45:H51)</f>
        <v>389591.09</v>
      </c>
      <c r="I52" s="101">
        <f>SUM(I45:I51)</f>
        <v>38959.109000000004</v>
      </c>
      <c r="J52" s="30"/>
      <c r="K52" s="9"/>
      <c r="O52" s="2"/>
    </row>
    <row r="53" spans="1:15" ht="15.75" customHeight="1" thickTop="1" x14ac:dyDescent="0.2">
      <c r="A53" s="33"/>
      <c r="B53" s="34"/>
      <c r="C53" s="95"/>
      <c r="D53" s="102"/>
      <c r="E53" s="120"/>
      <c r="F53" s="102"/>
      <c r="G53" s="120"/>
      <c r="H53" s="110"/>
      <c r="I53" s="102"/>
      <c r="J53" s="35"/>
      <c r="K53" s="9"/>
      <c r="O53" s="2"/>
    </row>
    <row r="54" spans="1:15" ht="15.75" customHeight="1" x14ac:dyDescent="0.25">
      <c r="A54" s="18" t="s">
        <v>37</v>
      </c>
      <c r="B54" s="19">
        <f>DATE(2025,12,1)</f>
        <v>45992</v>
      </c>
      <c r="C54" s="78">
        <v>8463</v>
      </c>
      <c r="D54" s="100">
        <v>827146.7</v>
      </c>
      <c r="E54" s="117"/>
      <c r="F54" s="100">
        <v>691053.01</v>
      </c>
      <c r="G54" s="117"/>
      <c r="H54" s="108">
        <f t="shared" ref="H54:H59" si="9">+D54-F54</f>
        <v>136093.68999999994</v>
      </c>
      <c r="I54" s="100">
        <f>+H54*0.1</f>
        <v>13609.368999999995</v>
      </c>
      <c r="J54" s="20"/>
      <c r="K54" s="9"/>
      <c r="O54" s="2"/>
    </row>
    <row r="55" spans="1:15" ht="15.75" customHeight="1" x14ac:dyDescent="0.25">
      <c r="A55" s="18"/>
      <c r="B55" s="19">
        <f>DATE(2026,1,1)</f>
        <v>46023</v>
      </c>
      <c r="C55" s="78">
        <v>7602</v>
      </c>
      <c r="D55" s="100">
        <v>552354.89</v>
      </c>
      <c r="E55" s="117"/>
      <c r="F55" s="100">
        <v>506664.5</v>
      </c>
      <c r="G55" s="117"/>
      <c r="H55" s="108">
        <f t="shared" si="9"/>
        <v>45690.390000000014</v>
      </c>
      <c r="I55" s="100">
        <f>+H55*0.1</f>
        <v>4569.0390000000016</v>
      </c>
      <c r="J55" s="20"/>
      <c r="K55" s="9"/>
      <c r="O55" s="2"/>
    </row>
    <row r="56" spans="1:15" ht="15.75" customHeight="1" x14ac:dyDescent="0.25">
      <c r="A56" s="18"/>
      <c r="B56" s="19">
        <f>DATE(2026,2,1)</f>
        <v>46054</v>
      </c>
      <c r="C56" s="78">
        <v>5249</v>
      </c>
      <c r="D56" s="100">
        <v>426010.36</v>
      </c>
      <c r="E56" s="117"/>
      <c r="F56" s="100">
        <v>446576.39</v>
      </c>
      <c r="G56" s="117"/>
      <c r="H56" s="108">
        <f t="shared" si="9"/>
        <v>-20566.030000000028</v>
      </c>
      <c r="I56" s="100">
        <v>0</v>
      </c>
      <c r="J56" s="20"/>
      <c r="K56" s="9"/>
      <c r="O56" s="2"/>
    </row>
    <row r="57" spans="1:15" ht="15.75" customHeight="1" x14ac:dyDescent="0.25">
      <c r="A57" s="18"/>
      <c r="B57" s="19">
        <f>DATE(2026,3,1)</f>
        <v>46082</v>
      </c>
      <c r="C57" s="78">
        <v>6001</v>
      </c>
      <c r="D57" s="100">
        <v>645838.97</v>
      </c>
      <c r="E57" s="117"/>
      <c r="F57" s="100">
        <f>570642.64+20566.03</f>
        <v>591208.67000000004</v>
      </c>
      <c r="G57" s="117"/>
      <c r="H57" s="108">
        <f t="shared" si="9"/>
        <v>54630.29999999993</v>
      </c>
      <c r="I57" s="100">
        <f>+H57*0.1</f>
        <v>5463.0299999999934</v>
      </c>
      <c r="J57" s="20"/>
      <c r="K57" s="9"/>
      <c r="O57" s="2"/>
    </row>
    <row r="58" spans="1:15" ht="15.75" customHeight="1" x14ac:dyDescent="0.25">
      <c r="A58" s="18"/>
      <c r="B58" s="19">
        <f>DATE(2026,4,1)</f>
        <v>46113</v>
      </c>
      <c r="C58" s="78">
        <v>6204</v>
      </c>
      <c r="D58" s="100">
        <v>486967.18</v>
      </c>
      <c r="E58" s="117"/>
      <c r="F58" s="100">
        <v>436905.18</v>
      </c>
      <c r="G58" s="117"/>
      <c r="H58" s="108">
        <f t="shared" si="9"/>
        <v>50062</v>
      </c>
      <c r="I58" s="100">
        <f>+H58*0.1</f>
        <v>5006.2000000000007</v>
      </c>
      <c r="J58" s="20"/>
      <c r="K58" s="9"/>
      <c r="O58" s="2"/>
    </row>
    <row r="59" spans="1:15" ht="15.75" customHeight="1" x14ac:dyDescent="0.25">
      <c r="A59" s="18"/>
      <c r="B59" s="19">
        <f>DATE(2026,5,1)</f>
        <v>46143</v>
      </c>
      <c r="C59" s="78">
        <v>5890</v>
      </c>
      <c r="D59" s="100">
        <v>655828.51</v>
      </c>
      <c r="E59" s="117"/>
      <c r="F59" s="100">
        <v>526634.43999999994</v>
      </c>
      <c r="G59" s="117"/>
      <c r="H59" s="108">
        <f t="shared" si="9"/>
        <v>129194.07000000007</v>
      </c>
      <c r="I59" s="100">
        <f>+H59*0.1</f>
        <v>12919.407000000007</v>
      </c>
      <c r="J59" s="20"/>
      <c r="K59" s="9"/>
      <c r="O59" s="2"/>
    </row>
    <row r="60" spans="1:15" ht="15.75" customHeight="1" thickBot="1" x14ac:dyDescent="0.3">
      <c r="A60" s="18"/>
      <c r="B60" s="31"/>
      <c r="C60" s="78"/>
      <c r="D60" s="100"/>
      <c r="E60" s="117"/>
      <c r="F60" s="100"/>
      <c r="G60" s="117"/>
      <c r="H60" s="108"/>
      <c r="I60" s="100"/>
      <c r="J60" s="20"/>
      <c r="K60" s="9"/>
      <c r="O60" s="2"/>
    </row>
    <row r="61" spans="1:15" ht="17.25" thickTop="1" thickBot="1" x14ac:dyDescent="0.3">
      <c r="A61" s="28" t="s">
        <v>1</v>
      </c>
      <c r="B61" s="29"/>
      <c r="C61" s="93">
        <f>SUM(C54:C60)</f>
        <v>39409</v>
      </c>
      <c r="D61" s="101">
        <f>SUM(D54:D60)</f>
        <v>3594146.6100000003</v>
      </c>
      <c r="E61" s="125"/>
      <c r="F61" s="101">
        <f>SUM(F54:F60)</f>
        <v>3199042.19</v>
      </c>
      <c r="G61" s="126"/>
      <c r="H61" s="109">
        <f>SUM(H54:H60)</f>
        <v>395104.41999999993</v>
      </c>
      <c r="I61" s="101">
        <f>SUM(I54:I60)</f>
        <v>41567.044999999998</v>
      </c>
      <c r="J61" s="30"/>
      <c r="K61" s="9"/>
      <c r="O61" s="2"/>
    </row>
    <row r="62" spans="1:15" ht="15.75" customHeight="1" thickTop="1" x14ac:dyDescent="0.2">
      <c r="A62" s="36"/>
      <c r="B62" s="37"/>
      <c r="C62" s="96"/>
      <c r="D62" s="114"/>
      <c r="E62" s="117"/>
      <c r="F62" s="114"/>
      <c r="G62" s="117"/>
      <c r="H62" s="155"/>
      <c r="I62" s="114"/>
      <c r="J62" s="38"/>
      <c r="K62" s="9"/>
      <c r="O62" s="2"/>
    </row>
    <row r="63" spans="1:15" ht="15.75" customHeight="1" x14ac:dyDescent="0.25">
      <c r="A63" s="18" t="s">
        <v>32</v>
      </c>
      <c r="B63" s="19">
        <f>DATE(2025,12,1)</f>
        <v>45992</v>
      </c>
      <c r="C63" s="78">
        <v>8354</v>
      </c>
      <c r="D63" s="100">
        <v>633078.27</v>
      </c>
      <c r="E63" s="117"/>
      <c r="F63" s="100">
        <v>474107.91</v>
      </c>
      <c r="G63" s="117"/>
      <c r="H63" s="108">
        <f t="shared" ref="H63:H68" si="10">+D63-F63</f>
        <v>158970.36000000004</v>
      </c>
      <c r="I63" s="100">
        <f t="shared" ref="I63:I68" si="11">+H63*0.1</f>
        <v>15897.036000000006</v>
      </c>
      <c r="J63" s="20"/>
      <c r="K63" s="9"/>
      <c r="O63" s="2"/>
    </row>
    <row r="64" spans="1:15" ht="15.75" customHeight="1" x14ac:dyDescent="0.25">
      <c r="A64" s="18"/>
      <c r="B64" s="19">
        <f>DATE(2026,1,1)</f>
        <v>46023</v>
      </c>
      <c r="C64" s="78">
        <v>9908</v>
      </c>
      <c r="D64" s="100">
        <v>896340.26</v>
      </c>
      <c r="E64" s="117"/>
      <c r="F64" s="100">
        <v>759399.61</v>
      </c>
      <c r="G64" s="117"/>
      <c r="H64" s="108">
        <f t="shared" si="10"/>
        <v>136940.65000000002</v>
      </c>
      <c r="I64" s="100">
        <f t="shared" si="11"/>
        <v>13694.065000000002</v>
      </c>
      <c r="J64" s="20"/>
      <c r="K64" s="9"/>
      <c r="O64" s="2"/>
    </row>
    <row r="65" spans="1:15" ht="15.75" customHeight="1" x14ac:dyDescent="0.25">
      <c r="A65" s="18"/>
      <c r="B65" s="19">
        <f>DATE(2026,2,1)</f>
        <v>46054</v>
      </c>
      <c r="C65" s="78">
        <v>8937</v>
      </c>
      <c r="D65" s="100">
        <v>1004486.11</v>
      </c>
      <c r="E65" s="117"/>
      <c r="F65" s="100">
        <v>922847.83</v>
      </c>
      <c r="G65" s="117"/>
      <c r="H65" s="108">
        <f t="shared" si="10"/>
        <v>81638.280000000028</v>
      </c>
      <c r="I65" s="100">
        <f t="shared" si="11"/>
        <v>8163.8280000000032</v>
      </c>
      <c r="J65" s="20"/>
      <c r="K65" s="9"/>
      <c r="O65" s="2"/>
    </row>
    <row r="66" spans="1:15" ht="15.75" customHeight="1" x14ac:dyDescent="0.25">
      <c r="A66" s="18"/>
      <c r="B66" s="19">
        <f>DATE(2026,3,1)</f>
        <v>46082</v>
      </c>
      <c r="C66" s="78">
        <v>11700</v>
      </c>
      <c r="D66" s="100">
        <v>1567864.61</v>
      </c>
      <c r="E66" s="117"/>
      <c r="F66" s="100">
        <v>1421524.21</v>
      </c>
      <c r="G66" s="117"/>
      <c r="H66" s="108">
        <f t="shared" si="10"/>
        <v>146340.40000000014</v>
      </c>
      <c r="I66" s="100">
        <f t="shared" si="11"/>
        <v>14634.040000000015</v>
      </c>
      <c r="J66" s="20"/>
      <c r="K66" s="9"/>
      <c r="O66" s="2"/>
    </row>
    <row r="67" spans="1:15" ht="15.75" customHeight="1" x14ac:dyDescent="0.25">
      <c r="A67" s="18"/>
      <c r="B67" s="19">
        <f>DATE(2026,4,1)</f>
        <v>46113</v>
      </c>
      <c r="C67" s="78">
        <v>8171</v>
      </c>
      <c r="D67" s="100">
        <v>594294.94999999995</v>
      </c>
      <c r="E67" s="117"/>
      <c r="F67" s="100">
        <v>529499.87</v>
      </c>
      <c r="G67" s="117"/>
      <c r="H67" s="108">
        <f t="shared" si="10"/>
        <v>64795.079999999958</v>
      </c>
      <c r="I67" s="100">
        <f t="shared" si="11"/>
        <v>6479.5079999999962</v>
      </c>
      <c r="J67" s="20"/>
      <c r="K67" s="9"/>
      <c r="O67" s="2"/>
    </row>
    <row r="68" spans="1:15" ht="15.75" customHeight="1" x14ac:dyDescent="0.25">
      <c r="A68" s="18"/>
      <c r="B68" s="19">
        <f>DATE(2026,5,1)</f>
        <v>46143</v>
      </c>
      <c r="C68" s="78">
        <v>9152</v>
      </c>
      <c r="D68" s="100">
        <v>811377.35</v>
      </c>
      <c r="E68" s="117"/>
      <c r="F68" s="100">
        <v>722111.47</v>
      </c>
      <c r="G68" s="117"/>
      <c r="H68" s="108">
        <f t="shared" si="10"/>
        <v>89265.88</v>
      </c>
      <c r="I68" s="100">
        <f t="shared" si="11"/>
        <v>8926.5880000000016</v>
      </c>
      <c r="J68" s="20"/>
      <c r="K68" s="9"/>
      <c r="O68" s="2"/>
    </row>
    <row r="69" spans="1:15" ht="15.75" customHeight="1" thickBot="1" x14ac:dyDescent="0.25">
      <c r="A69" s="27"/>
      <c r="B69" s="19"/>
      <c r="C69" s="78"/>
      <c r="D69" s="100"/>
      <c r="E69" s="117"/>
      <c r="F69" s="100"/>
      <c r="G69" s="117"/>
      <c r="H69" s="108"/>
      <c r="I69" s="100"/>
      <c r="J69" s="20"/>
      <c r="K69" s="9"/>
      <c r="O69" s="2"/>
    </row>
    <row r="70" spans="1:15" ht="17.25" customHeight="1" thickTop="1" thickBot="1" x14ac:dyDescent="0.3">
      <c r="A70" s="28" t="s">
        <v>1</v>
      </c>
      <c r="B70" s="29"/>
      <c r="C70" s="93">
        <f>SUM(C63:C69)</f>
        <v>56222</v>
      </c>
      <c r="D70" s="101">
        <f>SUM(D63:D69)</f>
        <v>5507441.5499999998</v>
      </c>
      <c r="E70" s="125"/>
      <c r="F70" s="101">
        <f>SUM(F63:F69)</f>
        <v>4829490.9000000004</v>
      </c>
      <c r="G70" s="126"/>
      <c r="H70" s="109">
        <f>SUM(H63:H69)</f>
        <v>677950.65000000026</v>
      </c>
      <c r="I70" s="101">
        <f>SUM(I63:I69)</f>
        <v>67795.065000000017</v>
      </c>
      <c r="J70" s="30"/>
      <c r="K70" s="9"/>
      <c r="O70" s="2"/>
    </row>
    <row r="71" spans="1:15" ht="15.75" customHeight="1" thickTop="1" x14ac:dyDescent="0.2">
      <c r="A71" s="27"/>
      <c r="B71" s="31"/>
      <c r="C71" s="78"/>
      <c r="D71" s="100"/>
      <c r="E71" s="117"/>
      <c r="F71" s="100"/>
      <c r="G71" s="117"/>
      <c r="H71" s="108"/>
      <c r="I71" s="100"/>
      <c r="J71" s="20"/>
      <c r="K71" s="9"/>
      <c r="O71" s="2"/>
    </row>
    <row r="72" spans="1:15" ht="15.75" customHeight="1" x14ac:dyDescent="0.25">
      <c r="A72" s="54" t="s">
        <v>33</v>
      </c>
      <c r="B72" s="19">
        <f>DATE(2025,12,1)</f>
        <v>45992</v>
      </c>
      <c r="C72" s="78">
        <v>6329</v>
      </c>
      <c r="D72" s="100">
        <v>388686.97</v>
      </c>
      <c r="E72" s="117"/>
      <c r="F72" s="100">
        <v>300230.37</v>
      </c>
      <c r="G72" s="117"/>
      <c r="H72" s="108">
        <f t="shared" ref="H72:H77" si="12">+D72-F72</f>
        <v>88456.599999999977</v>
      </c>
      <c r="I72" s="100">
        <f t="shared" ref="I72:I77" si="13">+H72*0.1</f>
        <v>8845.659999999998</v>
      </c>
      <c r="J72" s="20"/>
      <c r="K72" s="9"/>
      <c r="O72" s="2"/>
    </row>
    <row r="73" spans="1:15" ht="15.75" customHeight="1" x14ac:dyDescent="0.25">
      <c r="A73" s="54"/>
      <c r="B73" s="19">
        <f>DATE(2026,1,1)</f>
        <v>46023</v>
      </c>
      <c r="C73" s="78">
        <v>6706</v>
      </c>
      <c r="D73" s="100">
        <v>561529.35</v>
      </c>
      <c r="E73" s="117"/>
      <c r="F73" s="100">
        <v>543140.76</v>
      </c>
      <c r="G73" s="117"/>
      <c r="H73" s="108">
        <f t="shared" si="12"/>
        <v>18388.589999999967</v>
      </c>
      <c r="I73" s="100">
        <f t="shared" si="13"/>
        <v>1838.8589999999967</v>
      </c>
      <c r="J73" s="20"/>
      <c r="K73" s="9"/>
      <c r="O73" s="2"/>
    </row>
    <row r="74" spans="1:15" ht="15.75" customHeight="1" x14ac:dyDescent="0.25">
      <c r="A74" s="54"/>
      <c r="B74" s="19">
        <f>DATE(2026,2,1)</f>
        <v>46054</v>
      </c>
      <c r="C74" s="78">
        <v>7639</v>
      </c>
      <c r="D74" s="100">
        <v>434528.25</v>
      </c>
      <c r="E74" s="117"/>
      <c r="F74" s="100">
        <v>391209.34</v>
      </c>
      <c r="G74" s="117"/>
      <c r="H74" s="108">
        <f t="shared" si="12"/>
        <v>43318.909999999974</v>
      </c>
      <c r="I74" s="100">
        <f t="shared" si="13"/>
        <v>4331.8909999999978</v>
      </c>
      <c r="J74" s="20"/>
      <c r="K74" s="9"/>
      <c r="O74" s="2"/>
    </row>
    <row r="75" spans="1:15" ht="15.75" customHeight="1" x14ac:dyDescent="0.25">
      <c r="A75" s="54"/>
      <c r="B75" s="19">
        <f>DATE(2026,3,1)</f>
        <v>46082</v>
      </c>
      <c r="C75" s="78">
        <v>8667</v>
      </c>
      <c r="D75" s="100">
        <v>678077.93</v>
      </c>
      <c r="E75" s="117"/>
      <c r="F75" s="100">
        <v>623221.1</v>
      </c>
      <c r="G75" s="117"/>
      <c r="H75" s="108">
        <f t="shared" si="12"/>
        <v>54856.830000000075</v>
      </c>
      <c r="I75" s="100">
        <f t="shared" si="13"/>
        <v>5485.6830000000082</v>
      </c>
      <c r="J75" s="20"/>
      <c r="K75" s="9"/>
      <c r="O75" s="2"/>
    </row>
    <row r="76" spans="1:15" ht="15.75" customHeight="1" x14ac:dyDescent="0.25">
      <c r="A76" s="54"/>
      <c r="B76" s="19">
        <f>DATE(2026,4,1)</f>
        <v>46113</v>
      </c>
      <c r="C76" s="78">
        <v>10677</v>
      </c>
      <c r="D76" s="100">
        <v>778061.49</v>
      </c>
      <c r="E76" s="117"/>
      <c r="F76" s="100">
        <v>706462.16</v>
      </c>
      <c r="G76" s="117"/>
      <c r="H76" s="108">
        <f t="shared" si="12"/>
        <v>71599.329999999958</v>
      </c>
      <c r="I76" s="100">
        <f t="shared" si="13"/>
        <v>7159.9329999999964</v>
      </c>
      <c r="J76" s="20"/>
      <c r="K76" s="9"/>
      <c r="O76" s="2"/>
    </row>
    <row r="77" spans="1:15" ht="15.75" customHeight="1" x14ac:dyDescent="0.25">
      <c r="A77" s="54"/>
      <c r="B77" s="19">
        <f>DATE(2026,5,1)</f>
        <v>46143</v>
      </c>
      <c r="C77" s="78">
        <v>6823</v>
      </c>
      <c r="D77" s="100">
        <v>678507.94</v>
      </c>
      <c r="E77" s="117"/>
      <c r="F77" s="100">
        <v>669359.86</v>
      </c>
      <c r="G77" s="117"/>
      <c r="H77" s="108">
        <f t="shared" si="12"/>
        <v>9148.0799999999581</v>
      </c>
      <c r="I77" s="100">
        <f t="shared" si="13"/>
        <v>914.8079999999959</v>
      </c>
      <c r="J77" s="20"/>
      <c r="K77" s="9"/>
      <c r="O77" s="2"/>
    </row>
    <row r="78" spans="1:15" ht="15.75" thickBot="1" x14ac:dyDescent="0.25">
      <c r="A78" s="27"/>
      <c r="B78" s="31"/>
      <c r="C78" s="78"/>
      <c r="D78" s="100"/>
      <c r="E78" s="117"/>
      <c r="F78" s="100"/>
      <c r="G78" s="117"/>
      <c r="H78" s="108"/>
      <c r="I78" s="100"/>
      <c r="J78" s="20"/>
      <c r="K78" s="9"/>
      <c r="O78" s="2"/>
    </row>
    <row r="79" spans="1:15" ht="17.25" thickTop="1" thickBot="1" x14ac:dyDescent="0.3">
      <c r="A79" s="28" t="s">
        <v>1</v>
      </c>
      <c r="B79" s="29"/>
      <c r="C79" s="93">
        <f>SUM(C72:C78)</f>
        <v>46841</v>
      </c>
      <c r="D79" s="101">
        <f>SUM(D72:D78)</f>
        <v>3519391.93</v>
      </c>
      <c r="E79" s="125"/>
      <c r="F79" s="101">
        <f>SUM(F72:F78)</f>
        <v>3233623.59</v>
      </c>
      <c r="G79" s="126"/>
      <c r="H79" s="109">
        <f>SUM(H72:H78)</f>
        <v>285768.33999999991</v>
      </c>
      <c r="I79" s="101">
        <f>SUM(I72:I78)</f>
        <v>28576.833999999995</v>
      </c>
      <c r="J79" s="30"/>
      <c r="K79" s="9"/>
      <c r="O79" s="2"/>
    </row>
    <row r="80" spans="1:15" ht="16.5" thickTop="1" thickBot="1" x14ac:dyDescent="0.25">
      <c r="A80" s="27"/>
      <c r="B80" s="31"/>
      <c r="C80" s="78"/>
      <c r="D80" s="100"/>
      <c r="E80" s="117"/>
      <c r="F80" s="100"/>
      <c r="G80" s="117"/>
      <c r="H80" s="108"/>
      <c r="I80" s="100"/>
      <c r="J80" s="20"/>
      <c r="K80" s="9"/>
      <c r="O80" s="2"/>
    </row>
    <row r="81" spans="1:15" ht="17.25" thickTop="1" thickBot="1" x14ac:dyDescent="0.3">
      <c r="A81" s="40" t="s">
        <v>3</v>
      </c>
      <c r="B81" s="41"/>
      <c r="C81" s="91">
        <f>+C77+C68+C59+C50+C41+C32+C23+C14</f>
        <v>42157</v>
      </c>
      <c r="D81" s="112">
        <f>+D77+D68+D59+D50+D41+D32+D23+D14</f>
        <v>3771386.9199999995</v>
      </c>
      <c r="E81" s="163"/>
      <c r="F81" s="112">
        <f>+F77+F68+F59+F50+F41+F32+F23+F14</f>
        <v>3322793.6199999996</v>
      </c>
      <c r="G81" s="164"/>
      <c r="H81" s="112">
        <f>+H77+H68+H59+H50+H41+H32+H23+H14</f>
        <v>448593.30000000005</v>
      </c>
      <c r="I81" s="112">
        <f>+I77+I68+I59+I50+I41+I32+I23+I14</f>
        <v>44859.330000000016</v>
      </c>
      <c r="J81" s="23"/>
      <c r="K81" s="9"/>
      <c r="O81" s="2"/>
    </row>
    <row r="82" spans="1:15" ht="17.25" thickTop="1" thickBot="1" x14ac:dyDescent="0.3">
      <c r="A82" s="40"/>
      <c r="B82" s="41"/>
      <c r="C82" s="91"/>
      <c r="D82" s="104"/>
      <c r="E82" s="120"/>
      <c r="F82" s="104"/>
      <c r="G82" s="119"/>
      <c r="H82" s="112"/>
      <c r="I82" s="104"/>
      <c r="J82" s="23"/>
      <c r="K82" s="9"/>
      <c r="O82" s="2"/>
    </row>
    <row r="83" spans="1:15" ht="17.25" thickTop="1" thickBot="1" x14ac:dyDescent="0.3">
      <c r="A83" s="40" t="s">
        <v>2</v>
      </c>
      <c r="B83" s="41"/>
      <c r="C83" s="91">
        <f>+C79+C70+C61+C52+C43+C34+C25+C16</f>
        <v>280534</v>
      </c>
      <c r="D83" s="112">
        <f>+D79+D70+D61+D52+D43+D34+D25+D16</f>
        <v>25184259.379999999</v>
      </c>
      <c r="E83" s="163"/>
      <c r="F83" s="112">
        <f>+F79+F70+F61+F52+F43+F34+F25+F16</f>
        <v>22787588.129999999</v>
      </c>
      <c r="G83" s="164"/>
      <c r="H83" s="112">
        <f>+H79+H70+H61+H52+H43+H34+H25+H16</f>
        <v>2396671.2500000005</v>
      </c>
      <c r="I83" s="112">
        <f>+I79+I70+I61+I52+I43+I34+I25+I16</f>
        <v>285956.41500000004</v>
      </c>
      <c r="J83" s="30"/>
      <c r="K83" s="9"/>
      <c r="O83" s="2"/>
    </row>
    <row r="84" spans="1:15" ht="15.75" thickTop="1" x14ac:dyDescent="0.2">
      <c r="A84" s="42"/>
      <c r="B84" s="43"/>
      <c r="C84" s="44"/>
      <c r="D84" s="43"/>
      <c r="E84" s="43"/>
      <c r="F84" s="43"/>
      <c r="G84" s="43"/>
      <c r="H84" s="44"/>
      <c r="I84" s="44"/>
      <c r="J84" s="43"/>
      <c r="O84" s="2"/>
    </row>
    <row r="85" spans="1:15" ht="18.75" x14ac:dyDescent="0.3">
      <c r="A85" s="61" t="s">
        <v>4</v>
      </c>
      <c r="B85" s="46"/>
      <c r="C85" s="47"/>
      <c r="D85" s="47"/>
      <c r="E85" s="47"/>
      <c r="F85" s="47"/>
      <c r="G85" s="47"/>
      <c r="H85" s="59"/>
      <c r="I85" s="59"/>
      <c r="J85" s="47"/>
      <c r="K85" s="2"/>
      <c r="L85" s="2"/>
      <c r="M85" s="2"/>
      <c r="N85" s="2"/>
      <c r="O85" s="2"/>
    </row>
    <row r="86" spans="1:15" ht="18" x14ac:dyDescent="0.25">
      <c r="A86" s="45"/>
      <c r="B86" s="46"/>
      <c r="C86" s="47"/>
      <c r="D86" s="47"/>
      <c r="E86" s="47"/>
      <c r="F86" s="47"/>
      <c r="G86" s="47"/>
      <c r="H86" s="59"/>
      <c r="I86" s="59"/>
      <c r="J86" s="47"/>
      <c r="K86" s="2"/>
      <c r="L86" s="2"/>
      <c r="M86" s="2"/>
      <c r="N86" s="2"/>
      <c r="O86" s="2"/>
    </row>
    <row r="87" spans="1:15" ht="15.75" x14ac:dyDescent="0.25">
      <c r="A87" s="48" t="s">
        <v>25</v>
      </c>
      <c r="B87" s="49"/>
      <c r="C87" s="50"/>
      <c r="D87" s="50"/>
      <c r="E87" s="50"/>
      <c r="F87" s="50"/>
      <c r="G87" s="50"/>
      <c r="H87" s="55"/>
      <c r="I87" s="55"/>
      <c r="J87" s="51"/>
      <c r="K87" s="2"/>
      <c r="L87" s="2"/>
      <c r="M87" s="2"/>
      <c r="N87" s="2"/>
      <c r="O87" s="2"/>
    </row>
    <row r="88" spans="1:15" x14ac:dyDescent="0.2">
      <c r="A88" s="2"/>
      <c r="B88" s="49"/>
      <c r="C88" s="50"/>
      <c r="D88" s="50"/>
      <c r="E88" s="50"/>
      <c r="F88" s="50"/>
      <c r="G88" s="50"/>
      <c r="H88" s="55"/>
      <c r="I88" s="55"/>
      <c r="J88" s="51"/>
      <c r="K88" s="2"/>
      <c r="L88" s="2"/>
      <c r="M88" s="2"/>
      <c r="N88" s="2"/>
      <c r="O88" s="2"/>
    </row>
    <row r="89" spans="1:15" x14ac:dyDescent="0.2">
      <c r="A89" s="2"/>
      <c r="B89" s="49"/>
      <c r="C89" s="50"/>
      <c r="D89" s="50"/>
      <c r="E89" s="50"/>
      <c r="F89" s="50"/>
      <c r="G89" s="50"/>
      <c r="H89" s="55"/>
      <c r="I89" s="55"/>
      <c r="J89" s="51"/>
      <c r="K89" s="2"/>
      <c r="L89" s="2"/>
      <c r="M89" s="2"/>
      <c r="N89" s="2"/>
      <c r="O89" s="2"/>
    </row>
    <row r="90" spans="1:15" x14ac:dyDescent="0.2">
      <c r="A90" s="2"/>
      <c r="B90" s="49"/>
      <c r="C90" s="50"/>
      <c r="D90" s="50"/>
      <c r="E90" s="50"/>
      <c r="F90" s="50"/>
      <c r="G90" s="50"/>
      <c r="H90" s="55"/>
      <c r="I90" s="55"/>
      <c r="J90" s="51"/>
      <c r="K90" s="2"/>
      <c r="L90" s="2"/>
      <c r="M90" s="2"/>
      <c r="N90" s="2"/>
      <c r="O90" s="2"/>
    </row>
    <row r="91" spans="1:15" x14ac:dyDescent="0.2">
      <c r="A91" s="2"/>
      <c r="B91" s="49"/>
      <c r="C91" s="50"/>
      <c r="D91" s="50"/>
      <c r="E91" s="50"/>
      <c r="F91" s="50"/>
      <c r="G91" s="50"/>
      <c r="H91" s="55"/>
      <c r="I91" s="55"/>
      <c r="J91" s="51"/>
      <c r="K91" s="2"/>
      <c r="L91" s="2"/>
      <c r="M91" s="2"/>
      <c r="N91" s="2"/>
      <c r="O91" s="2"/>
    </row>
    <row r="92" spans="1:15" x14ac:dyDescent="0.2">
      <c r="A92" s="2"/>
      <c r="B92" s="49"/>
      <c r="C92" s="50"/>
      <c r="D92" s="50"/>
      <c r="E92" s="50"/>
      <c r="F92" s="50"/>
      <c r="G92" s="50"/>
      <c r="H92" s="55"/>
      <c r="I92" s="55"/>
      <c r="J92" s="51"/>
      <c r="K92" s="2"/>
      <c r="L92" s="2"/>
      <c r="M92" s="2"/>
      <c r="N92" s="2"/>
      <c r="O92" s="2"/>
    </row>
    <row r="93" spans="1:15" x14ac:dyDescent="0.2">
      <c r="A93" s="2"/>
      <c r="B93" s="49"/>
      <c r="C93" s="50"/>
      <c r="D93" s="50"/>
      <c r="E93" s="50"/>
      <c r="F93" s="50"/>
      <c r="G93" s="50"/>
      <c r="H93" s="55"/>
      <c r="I93" s="55"/>
      <c r="J93" s="51"/>
      <c r="K93" s="2"/>
      <c r="L93" s="2"/>
      <c r="M93" s="2"/>
      <c r="N93" s="2"/>
      <c r="O93" s="2"/>
    </row>
    <row r="94" spans="1:15" x14ac:dyDescent="0.2">
      <c r="A94" s="2"/>
      <c r="B94" s="49"/>
      <c r="C94" s="50"/>
      <c r="D94" s="50"/>
      <c r="E94" s="50"/>
      <c r="F94" s="50"/>
      <c r="G94" s="50"/>
      <c r="H94" s="55"/>
      <c r="I94" s="55"/>
      <c r="J94" s="51"/>
      <c r="K94" s="2"/>
      <c r="L94" s="2"/>
      <c r="M94" s="2"/>
      <c r="N94" s="2"/>
      <c r="O94" s="2"/>
    </row>
    <row r="95" spans="1:15" x14ac:dyDescent="0.2">
      <c r="A95" s="2"/>
      <c r="B95" s="49"/>
      <c r="C95" s="50"/>
      <c r="D95" s="50"/>
      <c r="E95" s="50"/>
      <c r="F95" s="50"/>
      <c r="G95" s="50"/>
      <c r="H95" s="55"/>
      <c r="I95" s="55"/>
      <c r="J95" s="51"/>
      <c r="K95" s="2"/>
      <c r="L95" s="2"/>
      <c r="M95" s="2"/>
      <c r="N95" s="2"/>
      <c r="O95" s="2"/>
    </row>
    <row r="96" spans="1:15" x14ac:dyDescent="0.2">
      <c r="A96" s="2"/>
      <c r="B96" s="49"/>
      <c r="C96" s="50"/>
      <c r="D96" s="50"/>
      <c r="E96" s="50"/>
      <c r="F96" s="50"/>
      <c r="G96" s="50"/>
      <c r="H96" s="55"/>
      <c r="I96" s="55"/>
      <c r="J96" s="50"/>
      <c r="K96" s="2"/>
      <c r="L96" s="2"/>
      <c r="M96" s="2"/>
      <c r="N96" s="2"/>
      <c r="O96" s="2"/>
    </row>
    <row r="97" spans="1:15" x14ac:dyDescent="0.2">
      <c r="A97" s="2"/>
      <c r="B97" s="49"/>
      <c r="C97" s="50"/>
      <c r="D97" s="50"/>
      <c r="E97" s="50"/>
      <c r="F97" s="50"/>
      <c r="G97" s="50"/>
      <c r="H97" s="55"/>
      <c r="I97" s="55"/>
      <c r="J97" s="50"/>
      <c r="K97" s="2"/>
      <c r="L97" s="2"/>
      <c r="M97" s="2"/>
      <c r="N97" s="2"/>
      <c r="O97" s="2"/>
    </row>
    <row r="98" spans="1:15" x14ac:dyDescent="0.2">
      <c r="A98" s="2"/>
      <c r="B98" s="46"/>
      <c r="C98" s="50"/>
      <c r="D98" s="50"/>
      <c r="E98" s="50"/>
      <c r="F98" s="50"/>
      <c r="G98" s="50"/>
      <c r="H98" s="55"/>
      <c r="I98" s="55"/>
      <c r="J98" s="50"/>
      <c r="K98" s="2"/>
      <c r="L98" s="2"/>
      <c r="M98" s="2"/>
      <c r="N98" s="2"/>
      <c r="O98" s="2"/>
    </row>
    <row r="99" spans="1:15" ht="15.75" x14ac:dyDescent="0.25">
      <c r="A99" s="52"/>
      <c r="B99" s="46"/>
      <c r="C99" s="50"/>
      <c r="D99" s="50"/>
      <c r="E99" s="50"/>
      <c r="F99" s="50"/>
      <c r="G99" s="50"/>
      <c r="H99" s="55"/>
      <c r="I99" s="55"/>
      <c r="J99" s="51"/>
      <c r="K99" s="2"/>
      <c r="L99" s="2"/>
      <c r="M99" s="2"/>
      <c r="N99" s="2"/>
      <c r="O99" s="2"/>
    </row>
    <row r="100" spans="1:15" ht="15.75" x14ac:dyDescent="0.25">
      <c r="A100" s="52"/>
      <c r="B100" s="46"/>
      <c r="C100" s="50"/>
      <c r="D100" s="50"/>
      <c r="E100" s="50"/>
      <c r="F100" s="50"/>
      <c r="G100" s="50"/>
      <c r="H100" s="55"/>
      <c r="I100" s="55"/>
      <c r="J100" s="51"/>
      <c r="K100" s="2"/>
      <c r="L100" s="2"/>
      <c r="M100" s="2"/>
      <c r="N100" s="2"/>
      <c r="O100" s="2"/>
    </row>
    <row r="101" spans="1:15" ht="15.75" x14ac:dyDescent="0.25">
      <c r="A101" s="52"/>
      <c r="B101" s="46"/>
      <c r="C101" s="50"/>
      <c r="D101" s="50"/>
      <c r="E101" s="50"/>
      <c r="F101" s="50"/>
      <c r="G101" s="50"/>
      <c r="H101" s="55"/>
      <c r="I101" s="55"/>
      <c r="J101" s="51"/>
      <c r="K101" s="2"/>
      <c r="L101" s="2"/>
      <c r="M101" s="2"/>
      <c r="N101" s="2"/>
      <c r="O101" s="2"/>
    </row>
    <row r="102" spans="1:15" x14ac:dyDescent="0.2">
      <c r="A102" s="2"/>
      <c r="B102" s="46"/>
      <c r="C102" s="50"/>
      <c r="D102" s="50"/>
      <c r="E102" s="50"/>
      <c r="F102" s="50"/>
      <c r="G102" s="50"/>
      <c r="H102" s="55"/>
      <c r="I102" s="55"/>
      <c r="J102" s="51"/>
      <c r="K102" s="2"/>
      <c r="L102" s="2"/>
      <c r="M102" s="2"/>
      <c r="N102" s="2"/>
      <c r="O102" s="2"/>
    </row>
    <row r="103" spans="1:15" ht="15.75" x14ac:dyDescent="0.25">
      <c r="A103" s="52"/>
      <c r="B103" s="49"/>
      <c r="C103" s="50"/>
      <c r="D103" s="50"/>
      <c r="E103" s="50"/>
      <c r="F103" s="50"/>
      <c r="G103" s="50"/>
      <c r="H103" s="55"/>
      <c r="I103" s="55"/>
      <c r="J103" s="51"/>
      <c r="K103" s="2"/>
      <c r="L103" s="2"/>
      <c r="M103" s="2"/>
      <c r="N103" s="2"/>
      <c r="O103" s="2"/>
    </row>
    <row r="104" spans="1:15" x14ac:dyDescent="0.2">
      <c r="A104" s="2"/>
      <c r="B104" s="49"/>
      <c r="C104" s="50"/>
      <c r="D104" s="50"/>
      <c r="E104" s="50"/>
      <c r="F104" s="50"/>
      <c r="G104" s="50"/>
      <c r="H104" s="55"/>
      <c r="I104" s="55"/>
      <c r="J104" s="51"/>
      <c r="K104" s="2"/>
      <c r="L104" s="2"/>
      <c r="M104" s="2"/>
      <c r="N104" s="2"/>
      <c r="O104" s="2"/>
    </row>
    <row r="105" spans="1:15" x14ac:dyDescent="0.2">
      <c r="A105" s="2"/>
      <c r="B105" s="49"/>
      <c r="C105" s="50"/>
      <c r="D105" s="50"/>
      <c r="E105" s="50"/>
      <c r="F105" s="50"/>
      <c r="G105" s="50"/>
      <c r="H105" s="55"/>
      <c r="I105" s="55"/>
      <c r="J105" s="51"/>
      <c r="K105" s="2"/>
      <c r="L105" s="2"/>
      <c r="M105" s="2"/>
      <c r="N105" s="2"/>
      <c r="O105" s="2"/>
    </row>
    <row r="106" spans="1:15" x14ac:dyDescent="0.2">
      <c r="A106" s="2"/>
      <c r="B106" s="53"/>
      <c r="C106" s="50"/>
      <c r="D106" s="50"/>
      <c r="E106" s="50"/>
      <c r="F106" s="50"/>
      <c r="G106" s="50"/>
      <c r="H106" s="55"/>
      <c r="I106" s="55"/>
      <c r="J106" s="51"/>
      <c r="K106" s="2"/>
      <c r="L106" s="2"/>
      <c r="M106" s="2"/>
      <c r="N106" s="2"/>
      <c r="O106" s="2"/>
    </row>
    <row r="107" spans="1:15" x14ac:dyDescent="0.2">
      <c r="A107" s="2"/>
      <c r="B107" s="53"/>
      <c r="C107" s="50"/>
      <c r="D107" s="50"/>
      <c r="E107" s="50"/>
      <c r="F107" s="50"/>
      <c r="G107" s="50"/>
      <c r="H107" s="55"/>
      <c r="I107" s="55"/>
      <c r="J107" s="51"/>
      <c r="K107" s="2"/>
      <c r="L107" s="2"/>
      <c r="M107" s="2"/>
      <c r="N107" s="2"/>
      <c r="O107" s="2"/>
    </row>
    <row r="108" spans="1:15" x14ac:dyDescent="0.2">
      <c r="A108" s="2"/>
      <c r="B108" s="53"/>
      <c r="C108" s="50"/>
      <c r="D108" s="50"/>
      <c r="E108" s="50"/>
      <c r="F108" s="50"/>
      <c r="G108" s="50"/>
      <c r="H108" s="55"/>
      <c r="I108" s="55"/>
      <c r="J108" s="51"/>
      <c r="K108" s="2"/>
      <c r="L108" s="2"/>
      <c r="M108" s="2"/>
      <c r="N108" s="2"/>
      <c r="O108" s="2"/>
    </row>
    <row r="109" spans="1:15" x14ac:dyDescent="0.2">
      <c r="A109" s="2"/>
      <c r="B109" s="53"/>
      <c r="C109" s="50"/>
      <c r="D109" s="50"/>
      <c r="E109" s="50"/>
      <c r="F109" s="50"/>
      <c r="G109" s="50"/>
      <c r="H109" s="55"/>
      <c r="I109" s="55"/>
      <c r="J109" s="51"/>
      <c r="K109" s="2"/>
      <c r="L109" s="2"/>
      <c r="M109" s="2"/>
      <c r="N109" s="2"/>
      <c r="O109" s="2"/>
    </row>
    <row r="110" spans="1:15" x14ac:dyDescent="0.2">
      <c r="A110" s="2"/>
      <c r="B110" s="53"/>
      <c r="C110" s="50"/>
      <c r="D110" s="50"/>
      <c r="E110" s="50"/>
      <c r="F110" s="50"/>
      <c r="G110" s="50"/>
      <c r="H110" s="55"/>
      <c r="I110" s="55"/>
      <c r="J110" s="51"/>
      <c r="K110" s="2"/>
      <c r="L110" s="2"/>
      <c r="M110" s="2"/>
      <c r="N110" s="2"/>
      <c r="O110" s="2"/>
    </row>
    <row r="111" spans="1:15" x14ac:dyDescent="0.2">
      <c r="A111" s="2"/>
      <c r="B111" s="53"/>
      <c r="C111" s="50"/>
      <c r="D111" s="50"/>
      <c r="E111" s="50"/>
      <c r="F111" s="50"/>
      <c r="G111" s="50"/>
      <c r="H111" s="55"/>
      <c r="I111" s="55"/>
      <c r="J111" s="51"/>
      <c r="K111" s="2"/>
      <c r="L111" s="2"/>
      <c r="M111" s="2"/>
      <c r="N111" s="2"/>
      <c r="O111" s="2"/>
    </row>
    <row r="112" spans="1:15" x14ac:dyDescent="0.2">
      <c r="A112" s="2"/>
      <c r="B112" s="53"/>
      <c r="C112" s="50"/>
      <c r="D112" s="50"/>
      <c r="E112" s="50"/>
      <c r="F112" s="50"/>
      <c r="G112" s="50"/>
      <c r="H112" s="55"/>
      <c r="I112" s="55"/>
      <c r="J112" s="51"/>
      <c r="K112" s="2"/>
      <c r="L112" s="2"/>
      <c r="M112" s="2"/>
      <c r="N112" s="2"/>
      <c r="O112" s="2"/>
    </row>
    <row r="113" spans="1:15" x14ac:dyDescent="0.2">
      <c r="A113" s="2"/>
      <c r="B113" s="53"/>
      <c r="C113" s="50"/>
      <c r="D113" s="50"/>
      <c r="E113" s="50"/>
      <c r="F113" s="50"/>
      <c r="G113" s="50"/>
      <c r="H113" s="55"/>
      <c r="I113" s="55"/>
      <c r="J113" s="51"/>
      <c r="K113" s="2"/>
      <c r="L113" s="2"/>
      <c r="M113" s="2"/>
      <c r="N113" s="2"/>
      <c r="O113" s="2"/>
    </row>
    <row r="114" spans="1:15" x14ac:dyDescent="0.2">
      <c r="A114" s="2"/>
      <c r="B114" s="53"/>
      <c r="C114" s="50"/>
      <c r="D114" s="50"/>
      <c r="E114" s="50"/>
      <c r="F114" s="50"/>
      <c r="G114" s="50"/>
      <c r="H114" s="55"/>
      <c r="I114" s="55"/>
      <c r="J114" s="51"/>
      <c r="K114" s="2"/>
      <c r="L114" s="2"/>
      <c r="M114" s="2"/>
      <c r="N114" s="2"/>
      <c r="O114" s="2"/>
    </row>
    <row r="115" spans="1:15" x14ac:dyDescent="0.2">
      <c r="A115" s="2"/>
      <c r="B115" s="2"/>
      <c r="C115" s="50"/>
      <c r="D115" s="50"/>
      <c r="E115" s="50"/>
      <c r="F115" s="50"/>
      <c r="G115" s="50"/>
      <c r="H115" s="55"/>
      <c r="I115" s="55"/>
      <c r="J115" s="51"/>
      <c r="K115" s="2"/>
      <c r="L115" s="2"/>
      <c r="M115" s="2"/>
      <c r="N115" s="2"/>
      <c r="O115" s="2"/>
    </row>
    <row r="116" spans="1:15" ht="15.75" x14ac:dyDescent="0.25">
      <c r="A116" s="52"/>
      <c r="B116" s="2"/>
      <c r="C116" s="50"/>
      <c r="D116" s="50"/>
      <c r="E116" s="50"/>
      <c r="F116" s="50"/>
      <c r="G116" s="50"/>
      <c r="H116" s="55"/>
      <c r="I116" s="55"/>
      <c r="J116" s="51"/>
      <c r="K116" s="2"/>
      <c r="L116" s="2"/>
      <c r="M116" s="2"/>
      <c r="N116" s="2"/>
      <c r="O116" s="2"/>
    </row>
    <row r="117" spans="1:15" x14ac:dyDescent="0.2">
      <c r="A117" s="2"/>
      <c r="B117" s="2"/>
      <c r="C117" s="50"/>
      <c r="D117" s="50"/>
      <c r="E117" s="50"/>
      <c r="F117" s="50"/>
      <c r="G117" s="50"/>
      <c r="H117" s="55"/>
      <c r="I117" s="55"/>
      <c r="J117" s="51"/>
      <c r="K117" s="2"/>
      <c r="L117" s="2"/>
      <c r="M117" s="2"/>
      <c r="N117" s="2"/>
      <c r="O117" s="2"/>
    </row>
    <row r="118" spans="1:15" x14ac:dyDescent="0.2">
      <c r="A118" s="2"/>
      <c r="B118" s="2"/>
      <c r="C118" s="50"/>
      <c r="D118" s="50"/>
      <c r="E118" s="50"/>
      <c r="F118" s="50"/>
      <c r="G118" s="50"/>
      <c r="H118" s="55"/>
      <c r="I118" s="55"/>
      <c r="J118" s="51"/>
      <c r="K118" s="2"/>
      <c r="L118" s="2"/>
      <c r="M118" s="2"/>
      <c r="N118" s="2"/>
      <c r="O118" s="2"/>
    </row>
    <row r="119" spans="1:15" ht="15.75" x14ac:dyDescent="0.25">
      <c r="A119" s="52"/>
      <c r="B119" s="2"/>
      <c r="C119" s="50"/>
      <c r="D119" s="50"/>
      <c r="E119" s="50"/>
      <c r="F119" s="50"/>
      <c r="G119" s="50"/>
      <c r="H119" s="55"/>
      <c r="I119" s="55"/>
      <c r="J119" s="51"/>
      <c r="K119" s="2"/>
      <c r="L119" s="2"/>
      <c r="M119" s="2"/>
      <c r="N119" s="2"/>
      <c r="O119" s="2"/>
    </row>
    <row r="120" spans="1:15" ht="15.75" x14ac:dyDescent="0.25">
      <c r="A120" s="52"/>
      <c r="B120" s="2"/>
      <c r="C120" s="50"/>
      <c r="D120" s="50"/>
      <c r="E120" s="50"/>
      <c r="F120" s="50"/>
      <c r="G120" s="50"/>
      <c r="H120" s="55"/>
      <c r="I120" s="55"/>
      <c r="J120" s="51"/>
      <c r="K120" s="2"/>
      <c r="L120" s="2"/>
      <c r="M120" s="2"/>
      <c r="N120" s="2"/>
      <c r="O120" s="2"/>
    </row>
    <row r="121" spans="1:15" ht="15.75" x14ac:dyDescent="0.25">
      <c r="A121" s="52"/>
      <c r="B121" s="53"/>
      <c r="C121" s="50"/>
      <c r="D121" s="50"/>
      <c r="E121" s="50"/>
      <c r="F121" s="50"/>
      <c r="G121" s="50"/>
      <c r="H121" s="55"/>
      <c r="I121" s="55"/>
      <c r="J121" s="51"/>
      <c r="K121" s="2"/>
      <c r="L121" s="2"/>
      <c r="M121" s="2"/>
      <c r="N121" s="2"/>
      <c r="O121" s="2"/>
    </row>
    <row r="122" spans="1:15" x14ac:dyDescent="0.2">
      <c r="A122" s="2"/>
      <c r="B122" s="53"/>
      <c r="C122" s="50"/>
      <c r="D122" s="50"/>
      <c r="E122" s="50"/>
      <c r="F122" s="50"/>
      <c r="G122" s="50"/>
      <c r="H122" s="55"/>
      <c r="I122" s="55"/>
      <c r="J122" s="51"/>
      <c r="K122" s="2"/>
      <c r="L122" s="2"/>
      <c r="M122" s="2"/>
      <c r="N122" s="2"/>
      <c r="O122" s="2"/>
    </row>
    <row r="123" spans="1:15" x14ac:dyDescent="0.2">
      <c r="A123" s="2"/>
      <c r="B123" s="53"/>
      <c r="C123" s="50"/>
      <c r="D123" s="50"/>
      <c r="E123" s="50"/>
      <c r="F123" s="50"/>
      <c r="G123" s="50"/>
      <c r="H123" s="55"/>
      <c r="I123" s="55"/>
      <c r="J123" s="51"/>
      <c r="K123" s="2"/>
      <c r="L123" s="2"/>
      <c r="M123" s="2"/>
      <c r="N123" s="2"/>
      <c r="O123" s="2"/>
    </row>
    <row r="124" spans="1:15" x14ac:dyDescent="0.2">
      <c r="A124" s="2"/>
      <c r="B124" s="53"/>
      <c r="C124" s="50"/>
      <c r="D124" s="50"/>
      <c r="E124" s="50"/>
      <c r="F124" s="50"/>
      <c r="G124" s="50"/>
      <c r="H124" s="55"/>
      <c r="I124" s="55"/>
      <c r="J124" s="51"/>
      <c r="K124" s="2"/>
      <c r="L124" s="2"/>
      <c r="M124" s="2"/>
      <c r="N124" s="2"/>
      <c r="O124" s="2"/>
    </row>
    <row r="125" spans="1:15" x14ac:dyDescent="0.2">
      <c r="A125" s="2"/>
      <c r="B125" s="53"/>
      <c r="C125" s="50"/>
      <c r="D125" s="50"/>
      <c r="E125" s="50"/>
      <c r="F125" s="50"/>
      <c r="G125" s="50"/>
      <c r="H125" s="55"/>
      <c r="I125" s="55"/>
      <c r="J125" s="51"/>
      <c r="K125" s="2"/>
      <c r="L125" s="2"/>
      <c r="M125" s="2"/>
      <c r="N125" s="2"/>
      <c r="O125" s="2"/>
    </row>
    <row r="126" spans="1:15" x14ac:dyDescent="0.2">
      <c r="A126" s="2"/>
      <c r="B126" s="53"/>
      <c r="C126" s="50"/>
      <c r="D126" s="50"/>
      <c r="E126" s="50"/>
      <c r="F126" s="50"/>
      <c r="G126" s="50"/>
      <c r="H126" s="55"/>
      <c r="I126" s="55"/>
      <c r="J126" s="51"/>
      <c r="K126" s="2"/>
      <c r="L126" s="2"/>
      <c r="M126" s="2"/>
      <c r="N126" s="2"/>
      <c r="O126" s="2"/>
    </row>
    <row r="127" spans="1:15" x14ac:dyDescent="0.2">
      <c r="A127" s="2"/>
      <c r="B127" s="53"/>
      <c r="C127" s="50"/>
      <c r="D127" s="50"/>
      <c r="E127" s="50"/>
      <c r="F127" s="50"/>
      <c r="G127" s="50"/>
      <c r="H127" s="55"/>
      <c r="I127" s="55"/>
      <c r="J127" s="51"/>
      <c r="K127" s="2"/>
      <c r="L127" s="2"/>
      <c r="M127" s="2"/>
      <c r="N127" s="2"/>
      <c r="O127" s="2"/>
    </row>
    <row r="128" spans="1:15" x14ac:dyDescent="0.2">
      <c r="A128" s="2"/>
      <c r="B128" s="53"/>
      <c r="C128" s="50"/>
      <c r="D128" s="50"/>
      <c r="E128" s="50"/>
      <c r="F128" s="50"/>
      <c r="G128" s="50"/>
      <c r="H128" s="55"/>
      <c r="I128" s="55"/>
      <c r="J128" s="51"/>
      <c r="K128" s="2"/>
      <c r="L128" s="2"/>
      <c r="M128" s="2"/>
      <c r="N128" s="2"/>
      <c r="O128" s="2"/>
    </row>
    <row r="129" spans="1:15" x14ac:dyDescent="0.2">
      <c r="A129" s="2"/>
      <c r="B129" s="53"/>
      <c r="C129" s="50"/>
      <c r="D129" s="50"/>
      <c r="E129" s="50"/>
      <c r="F129" s="50"/>
      <c r="G129" s="50"/>
      <c r="H129" s="55"/>
      <c r="I129" s="55"/>
      <c r="J129" s="51"/>
      <c r="K129" s="2"/>
      <c r="L129" s="2"/>
      <c r="M129" s="2"/>
      <c r="N129" s="2"/>
      <c r="O129" s="2"/>
    </row>
    <row r="130" spans="1:15" x14ac:dyDescent="0.2">
      <c r="A130" s="2"/>
      <c r="B130" s="53"/>
      <c r="C130" s="50"/>
      <c r="D130" s="50"/>
      <c r="E130" s="50"/>
      <c r="F130" s="50"/>
      <c r="G130" s="50"/>
      <c r="H130" s="55"/>
      <c r="I130" s="55"/>
      <c r="J130" s="51"/>
      <c r="K130" s="2"/>
      <c r="L130" s="2"/>
      <c r="M130" s="2"/>
      <c r="N130" s="2"/>
      <c r="O130" s="2"/>
    </row>
    <row r="131" spans="1:15" x14ac:dyDescent="0.2">
      <c r="A131" s="2"/>
      <c r="B131" s="53"/>
      <c r="C131" s="50"/>
      <c r="D131" s="50"/>
      <c r="E131" s="50"/>
      <c r="F131" s="50"/>
      <c r="G131" s="50"/>
      <c r="H131" s="55"/>
      <c r="I131" s="55"/>
      <c r="J131" s="51"/>
      <c r="K131" s="2"/>
      <c r="L131" s="2"/>
      <c r="M131" s="2"/>
      <c r="N131" s="2"/>
      <c r="O131" s="2"/>
    </row>
    <row r="132" spans="1:15" x14ac:dyDescent="0.2">
      <c r="A132" s="2"/>
      <c r="B132" s="53"/>
      <c r="C132" s="50"/>
      <c r="D132" s="50"/>
      <c r="E132" s="50"/>
      <c r="F132" s="50"/>
      <c r="G132" s="50"/>
      <c r="H132" s="55"/>
      <c r="I132" s="55"/>
      <c r="J132" s="51"/>
      <c r="K132" s="2"/>
      <c r="L132" s="2"/>
      <c r="M132" s="2"/>
      <c r="N132" s="2"/>
      <c r="O132" s="2"/>
    </row>
    <row r="133" spans="1:15" x14ac:dyDescent="0.2">
      <c r="A133" s="2"/>
      <c r="B133" s="2"/>
      <c r="C133" s="50"/>
      <c r="D133" s="50"/>
      <c r="E133" s="50"/>
      <c r="F133" s="50"/>
      <c r="G133" s="50"/>
      <c r="H133" s="55"/>
      <c r="I133" s="55"/>
      <c r="J133" s="51"/>
      <c r="K133" s="2"/>
      <c r="L133" s="2"/>
      <c r="M133" s="2"/>
      <c r="N133" s="2"/>
      <c r="O133" s="2"/>
    </row>
    <row r="134" spans="1:15" ht="15.75" x14ac:dyDescent="0.25">
      <c r="A134" s="52"/>
      <c r="B134" s="2"/>
      <c r="C134" s="50"/>
      <c r="D134" s="50"/>
      <c r="E134" s="50"/>
      <c r="F134" s="50"/>
      <c r="G134" s="50"/>
      <c r="H134" s="55"/>
      <c r="I134" s="55"/>
      <c r="J134" s="51"/>
      <c r="K134" s="2"/>
      <c r="L134" s="2"/>
      <c r="M134" s="2"/>
      <c r="N134" s="2"/>
      <c r="O134" s="2"/>
    </row>
    <row r="135" spans="1:15" x14ac:dyDescent="0.2">
      <c r="A135" s="2"/>
      <c r="B135" s="2"/>
      <c r="C135" s="50"/>
      <c r="D135" s="50"/>
      <c r="E135" s="50"/>
      <c r="F135" s="50"/>
      <c r="G135" s="50"/>
      <c r="H135" s="55"/>
      <c r="I135" s="55"/>
      <c r="J135" s="51"/>
      <c r="K135" s="2"/>
      <c r="L135" s="2"/>
      <c r="M135" s="2"/>
      <c r="N135" s="2"/>
      <c r="O135" s="2"/>
    </row>
    <row r="136" spans="1:15" x14ac:dyDescent="0.2">
      <c r="A136" s="2"/>
      <c r="B136" s="2"/>
      <c r="C136" s="50"/>
      <c r="D136" s="50"/>
      <c r="E136" s="50"/>
      <c r="F136" s="50"/>
      <c r="G136" s="50"/>
      <c r="H136" s="55"/>
      <c r="I136" s="55"/>
      <c r="J136" s="51"/>
      <c r="K136" s="2"/>
      <c r="L136" s="2"/>
      <c r="M136" s="2"/>
      <c r="N136" s="2"/>
      <c r="O136" s="2"/>
    </row>
    <row r="137" spans="1:15" ht="15.75" x14ac:dyDescent="0.25">
      <c r="A137" s="52"/>
      <c r="B137" s="53"/>
      <c r="C137" s="50"/>
      <c r="D137" s="50"/>
      <c r="E137" s="50"/>
      <c r="F137" s="50"/>
      <c r="G137" s="50"/>
      <c r="H137" s="55"/>
      <c r="I137" s="55"/>
      <c r="J137" s="51"/>
      <c r="K137" s="2"/>
      <c r="L137" s="2"/>
      <c r="M137" s="2"/>
      <c r="N137" s="2"/>
      <c r="O137" s="2"/>
    </row>
    <row r="138" spans="1:15" x14ac:dyDescent="0.2">
      <c r="A138" s="2"/>
      <c r="B138" s="53"/>
      <c r="C138" s="50"/>
      <c r="D138" s="50"/>
      <c r="E138" s="50"/>
      <c r="F138" s="50"/>
      <c r="G138" s="50"/>
      <c r="H138" s="55"/>
      <c r="I138" s="55"/>
      <c r="J138" s="51"/>
      <c r="K138" s="2"/>
      <c r="L138" s="2"/>
      <c r="M138" s="2"/>
      <c r="N138" s="2"/>
      <c r="O138" s="2"/>
    </row>
    <row r="139" spans="1:15" x14ac:dyDescent="0.2">
      <c r="A139" s="2"/>
      <c r="B139" s="53"/>
      <c r="C139" s="50"/>
      <c r="D139" s="50"/>
      <c r="E139" s="50"/>
      <c r="F139" s="50"/>
      <c r="G139" s="50"/>
      <c r="H139" s="55"/>
      <c r="I139" s="55"/>
      <c r="J139" s="51"/>
      <c r="K139" s="2"/>
      <c r="L139" s="2"/>
      <c r="M139" s="2"/>
      <c r="N139" s="2"/>
      <c r="O139" s="2"/>
    </row>
    <row r="140" spans="1:15" x14ac:dyDescent="0.2">
      <c r="A140" s="2"/>
      <c r="B140" s="2"/>
      <c r="C140" s="50"/>
      <c r="D140" s="50"/>
      <c r="E140" s="50"/>
      <c r="F140" s="50"/>
      <c r="G140" s="50"/>
      <c r="H140" s="55"/>
      <c r="I140" s="55"/>
      <c r="J140" s="51"/>
      <c r="K140" s="2"/>
      <c r="L140" s="2"/>
      <c r="M140" s="2"/>
      <c r="N140" s="2"/>
      <c r="O140" s="2"/>
    </row>
    <row r="141" spans="1:15" x14ac:dyDescent="0.2">
      <c r="A141" s="2"/>
      <c r="B141" s="2"/>
      <c r="C141" s="50"/>
      <c r="D141" s="50"/>
      <c r="E141" s="50"/>
      <c r="F141" s="50"/>
      <c r="G141" s="50"/>
      <c r="H141" s="55"/>
      <c r="I141" s="55"/>
      <c r="J141" s="51"/>
      <c r="K141" s="2"/>
      <c r="L141" s="2"/>
      <c r="M141" s="2"/>
      <c r="N141" s="2"/>
      <c r="O141" s="2"/>
    </row>
    <row r="142" spans="1:15" x14ac:dyDescent="0.2">
      <c r="A142" s="2"/>
      <c r="B142" s="2"/>
      <c r="C142" s="50"/>
      <c r="D142" s="50"/>
      <c r="E142" s="50"/>
      <c r="F142" s="50"/>
      <c r="G142" s="50"/>
      <c r="H142" s="55"/>
      <c r="I142" s="55"/>
      <c r="J142" s="51"/>
      <c r="K142" s="2"/>
      <c r="L142" s="2"/>
      <c r="M142" s="2"/>
      <c r="N142" s="2"/>
      <c r="O142" s="2"/>
    </row>
    <row r="143" spans="1:15" ht="15.75" x14ac:dyDescent="0.25">
      <c r="A143" s="52"/>
      <c r="B143" s="2"/>
      <c r="C143" s="50"/>
      <c r="D143" s="50"/>
      <c r="E143" s="50"/>
      <c r="F143" s="50"/>
      <c r="G143" s="50"/>
      <c r="H143" s="55"/>
      <c r="I143" s="55"/>
      <c r="J143" s="51"/>
      <c r="K143" s="2"/>
      <c r="L143" s="2"/>
      <c r="M143" s="2"/>
      <c r="N143" s="2"/>
      <c r="O143" s="2"/>
    </row>
    <row r="144" spans="1:15" x14ac:dyDescent="0.2">
      <c r="A144" s="2"/>
      <c r="B144" s="2"/>
      <c r="C144" s="50"/>
      <c r="D144" s="50"/>
      <c r="E144" s="50"/>
      <c r="F144" s="50"/>
      <c r="G144" s="50"/>
      <c r="H144" s="55"/>
      <c r="I144" s="55"/>
      <c r="J144" s="51"/>
      <c r="K144" s="2"/>
      <c r="L144" s="2"/>
      <c r="M144" s="2"/>
      <c r="N144" s="2"/>
      <c r="O144" s="2"/>
    </row>
    <row r="145" spans="1:15" x14ac:dyDescent="0.2">
      <c r="A145" s="2"/>
      <c r="B145" s="2"/>
      <c r="C145" s="50"/>
      <c r="D145" s="50"/>
      <c r="E145" s="50"/>
      <c r="F145" s="50"/>
      <c r="G145" s="50"/>
      <c r="H145" s="55"/>
      <c r="I145" s="55"/>
      <c r="J145" s="51"/>
      <c r="K145" s="2"/>
      <c r="L145" s="2"/>
      <c r="M145" s="2"/>
      <c r="N145" s="2"/>
      <c r="O145" s="2"/>
    </row>
    <row r="146" spans="1:15" ht="15.75" x14ac:dyDescent="0.25">
      <c r="A146" s="52"/>
      <c r="B146" s="52"/>
      <c r="C146" s="50"/>
      <c r="D146" s="50"/>
      <c r="E146" s="50"/>
      <c r="F146" s="50"/>
      <c r="G146" s="50"/>
      <c r="H146" s="55"/>
      <c r="I146" s="55"/>
      <c r="J146" s="51"/>
      <c r="K146" s="2"/>
      <c r="L146" s="2"/>
      <c r="M146" s="2"/>
      <c r="N146" s="2"/>
      <c r="O146" s="2"/>
    </row>
    <row r="147" spans="1:15" x14ac:dyDescent="0.2">
      <c r="A147" s="2"/>
      <c r="B147" s="2"/>
      <c r="C147" s="50"/>
      <c r="D147" s="50"/>
      <c r="E147" s="50"/>
      <c r="F147" s="50"/>
      <c r="G147" s="50"/>
      <c r="H147" s="55"/>
      <c r="I147" s="55"/>
      <c r="J147" s="51"/>
      <c r="K147" s="2"/>
      <c r="L147" s="2"/>
      <c r="M147" s="2"/>
      <c r="N147" s="2"/>
      <c r="O147" s="2"/>
    </row>
    <row r="148" spans="1:15" x14ac:dyDescent="0.2">
      <c r="A148" s="2"/>
      <c r="B148" s="2"/>
      <c r="C148" s="50"/>
      <c r="D148" s="50"/>
      <c r="E148" s="50"/>
      <c r="F148" s="50"/>
      <c r="G148" s="50"/>
      <c r="H148" s="55"/>
      <c r="I148" s="55"/>
      <c r="J148" s="51"/>
      <c r="K148" s="2"/>
      <c r="L148" s="2"/>
      <c r="M148" s="2"/>
      <c r="N148" s="2"/>
      <c r="O148" s="2"/>
    </row>
    <row r="149" spans="1:15" x14ac:dyDescent="0.2">
      <c r="A149" s="2"/>
      <c r="B149" s="2"/>
      <c r="C149" s="50"/>
      <c r="D149" s="50"/>
      <c r="E149" s="50"/>
      <c r="F149" s="50"/>
      <c r="G149" s="50"/>
      <c r="H149" s="55"/>
      <c r="I149" s="55"/>
      <c r="J149" s="51"/>
      <c r="K149" s="2"/>
      <c r="L149" s="2"/>
      <c r="M149" s="2"/>
      <c r="N149" s="2"/>
      <c r="O149" s="2"/>
    </row>
    <row r="150" spans="1:15" x14ac:dyDescent="0.2">
      <c r="A150" s="2"/>
      <c r="B150" s="2"/>
      <c r="C150" s="50"/>
      <c r="D150" s="50"/>
      <c r="E150" s="50"/>
      <c r="F150" s="50"/>
      <c r="G150" s="50"/>
      <c r="H150" s="55"/>
      <c r="I150" s="55"/>
      <c r="J150" s="51"/>
      <c r="K150" s="2"/>
      <c r="L150" s="2"/>
      <c r="M150" s="2"/>
      <c r="N150" s="2"/>
      <c r="O150" s="2"/>
    </row>
    <row r="151" spans="1:15" x14ac:dyDescent="0.2">
      <c r="A151" s="2"/>
      <c r="B151" s="2"/>
      <c r="C151" s="50"/>
      <c r="D151" s="50"/>
      <c r="E151" s="50"/>
      <c r="F151" s="50"/>
      <c r="G151" s="50"/>
      <c r="H151" s="55"/>
      <c r="I151" s="55"/>
      <c r="J151" s="51"/>
      <c r="K151" s="2"/>
      <c r="L151" s="2"/>
      <c r="M151" s="2"/>
      <c r="N151" s="2"/>
      <c r="O151" s="2"/>
    </row>
    <row r="152" spans="1:15" x14ac:dyDescent="0.2">
      <c r="A152" s="2"/>
      <c r="B152" s="2"/>
      <c r="C152" s="50"/>
      <c r="D152" s="50"/>
      <c r="E152" s="50"/>
      <c r="F152" s="50"/>
      <c r="G152" s="50"/>
      <c r="H152" s="55"/>
      <c r="I152" s="55"/>
      <c r="J152" s="51"/>
      <c r="K152" s="2"/>
      <c r="L152" s="2"/>
      <c r="M152" s="2"/>
      <c r="N152" s="2"/>
      <c r="O152" s="2"/>
    </row>
    <row r="153" spans="1:15" x14ac:dyDescent="0.2">
      <c r="A153" s="2"/>
      <c r="B153" s="2"/>
      <c r="C153" s="50"/>
      <c r="D153" s="50"/>
      <c r="E153" s="50"/>
      <c r="F153" s="50"/>
      <c r="G153" s="50"/>
      <c r="H153" s="55"/>
      <c r="I153" s="55"/>
      <c r="J153" s="51"/>
      <c r="K153" s="2"/>
      <c r="L153" s="2"/>
      <c r="M153" s="2"/>
      <c r="N153" s="2"/>
      <c r="O153" s="2"/>
    </row>
    <row r="154" spans="1:15" x14ac:dyDescent="0.2">
      <c r="A154" s="2"/>
      <c r="B154" s="2"/>
      <c r="C154" s="50"/>
      <c r="D154" s="50"/>
      <c r="E154" s="50"/>
      <c r="F154" s="50"/>
      <c r="G154" s="50"/>
      <c r="H154" s="55"/>
      <c r="I154" s="55"/>
      <c r="J154" s="51"/>
      <c r="K154" s="2"/>
      <c r="L154" s="2"/>
      <c r="M154" s="2"/>
      <c r="N154" s="2"/>
      <c r="O154" s="2"/>
    </row>
    <row r="155" spans="1:15" x14ac:dyDescent="0.2">
      <c r="A155" s="2"/>
      <c r="B155" s="2"/>
      <c r="C155" s="50"/>
      <c r="D155" s="50"/>
      <c r="E155" s="50"/>
      <c r="F155" s="50"/>
      <c r="G155" s="50"/>
      <c r="H155" s="55"/>
      <c r="I155" s="55"/>
      <c r="J155" s="51"/>
      <c r="K155" s="2"/>
      <c r="L155" s="2"/>
      <c r="M155" s="2"/>
      <c r="N155" s="2"/>
      <c r="O155" s="2"/>
    </row>
    <row r="156" spans="1:15" x14ac:dyDescent="0.2">
      <c r="A156" s="2"/>
      <c r="B156" s="2"/>
      <c r="C156" s="50"/>
      <c r="D156" s="50"/>
      <c r="E156" s="50"/>
      <c r="F156" s="50"/>
      <c r="G156" s="50"/>
      <c r="H156" s="55"/>
      <c r="I156" s="55"/>
      <c r="J156" s="51"/>
      <c r="K156" s="2"/>
      <c r="L156" s="2"/>
      <c r="M156" s="2"/>
      <c r="N156" s="2"/>
      <c r="O156" s="2"/>
    </row>
    <row r="157" spans="1:15" x14ac:dyDescent="0.2">
      <c r="A157" s="2"/>
      <c r="B157" s="2"/>
      <c r="C157" s="50"/>
      <c r="D157" s="50"/>
      <c r="E157" s="50"/>
      <c r="F157" s="50"/>
      <c r="G157" s="50"/>
      <c r="H157" s="55"/>
      <c r="I157" s="55"/>
      <c r="J157" s="51"/>
      <c r="K157" s="2"/>
      <c r="L157" s="2"/>
      <c r="M157" s="2"/>
      <c r="N157" s="2"/>
      <c r="O157" s="2"/>
    </row>
    <row r="158" spans="1:15" x14ac:dyDescent="0.2">
      <c r="A158" s="2"/>
      <c r="B158" s="2"/>
      <c r="C158" s="50"/>
      <c r="D158" s="50"/>
      <c r="E158" s="50"/>
      <c r="F158" s="50"/>
      <c r="G158" s="50"/>
      <c r="H158" s="55"/>
      <c r="I158" s="55"/>
      <c r="J158" s="51"/>
      <c r="K158" s="2"/>
      <c r="L158" s="2"/>
      <c r="M158" s="2"/>
      <c r="N158" s="2"/>
      <c r="O158" s="2"/>
    </row>
    <row r="159" spans="1:15" x14ac:dyDescent="0.2">
      <c r="A159" s="2"/>
      <c r="B159" s="2"/>
      <c r="C159" s="50"/>
      <c r="D159" s="50"/>
      <c r="E159" s="50"/>
      <c r="F159" s="50"/>
      <c r="G159" s="50"/>
      <c r="H159" s="55"/>
      <c r="I159" s="55"/>
      <c r="J159" s="51"/>
      <c r="K159" s="2"/>
      <c r="L159" s="2"/>
      <c r="M159" s="2"/>
      <c r="N159" s="2"/>
      <c r="O159" s="2"/>
    </row>
    <row r="160" spans="1:15" x14ac:dyDescent="0.2">
      <c r="A160" s="2"/>
      <c r="B160" s="2"/>
      <c r="C160" s="50"/>
      <c r="D160" s="50"/>
      <c r="E160" s="50"/>
      <c r="F160" s="50"/>
      <c r="G160" s="50"/>
      <c r="H160" s="55"/>
      <c r="I160" s="55"/>
      <c r="J160" s="51"/>
      <c r="K160" s="2"/>
      <c r="L160" s="2"/>
      <c r="M160" s="2"/>
      <c r="N160" s="2"/>
      <c r="O160" s="2"/>
    </row>
    <row r="161" spans="1:15" x14ac:dyDescent="0.2">
      <c r="A161" s="2"/>
      <c r="B161" s="2"/>
      <c r="C161" s="50"/>
      <c r="D161" s="50"/>
      <c r="E161" s="50"/>
      <c r="F161" s="50"/>
      <c r="G161" s="50"/>
      <c r="H161" s="55"/>
      <c r="I161" s="55"/>
      <c r="J161" s="51"/>
      <c r="K161" s="2"/>
      <c r="L161" s="2"/>
      <c r="M161" s="2"/>
      <c r="N161" s="2"/>
      <c r="O161" s="2"/>
    </row>
    <row r="162" spans="1:15" x14ac:dyDescent="0.2">
      <c r="A162" s="2"/>
      <c r="B162" s="2"/>
      <c r="C162" s="50"/>
      <c r="D162" s="50"/>
      <c r="E162" s="50"/>
      <c r="F162" s="50"/>
      <c r="G162" s="50"/>
      <c r="H162" s="55"/>
      <c r="I162" s="55"/>
      <c r="J162" s="51"/>
      <c r="K162" s="2"/>
      <c r="L162" s="2"/>
      <c r="M162" s="2"/>
      <c r="N162" s="2"/>
      <c r="O162" s="2"/>
    </row>
    <row r="163" spans="1:15" x14ac:dyDescent="0.2">
      <c r="A163" s="2"/>
      <c r="B163" s="2"/>
      <c r="C163" s="50"/>
      <c r="D163" s="50"/>
      <c r="E163" s="50"/>
      <c r="F163" s="50"/>
      <c r="G163" s="50"/>
      <c r="H163" s="55"/>
      <c r="I163" s="55"/>
      <c r="J163" s="51"/>
      <c r="K163" s="2"/>
      <c r="L163" s="2"/>
      <c r="M163" s="2"/>
      <c r="N163" s="2"/>
      <c r="O163" s="2"/>
    </row>
    <row r="164" spans="1:15" x14ac:dyDescent="0.2">
      <c r="A164" s="2"/>
      <c r="B164" s="2"/>
      <c r="C164" s="50"/>
      <c r="D164" s="50"/>
      <c r="E164" s="50"/>
      <c r="F164" s="50"/>
      <c r="G164" s="50"/>
      <c r="H164" s="55"/>
      <c r="I164" s="55"/>
      <c r="J164" s="51"/>
      <c r="K164" s="2"/>
      <c r="L164" s="2"/>
      <c r="M164" s="2"/>
      <c r="N164" s="2"/>
      <c r="O164" s="2"/>
    </row>
    <row r="165" spans="1:15" x14ac:dyDescent="0.2">
      <c r="A165" s="2"/>
      <c r="B165" s="2"/>
      <c r="C165" s="50"/>
      <c r="D165" s="50"/>
      <c r="E165" s="50"/>
      <c r="F165" s="50"/>
      <c r="G165" s="50"/>
      <c r="H165" s="55"/>
      <c r="I165" s="55"/>
      <c r="J165" s="51"/>
      <c r="K165" s="2"/>
      <c r="L165" s="2"/>
      <c r="M165" s="2"/>
      <c r="N165" s="2"/>
      <c r="O165" s="2"/>
    </row>
    <row r="166" spans="1:15" x14ac:dyDescent="0.2">
      <c r="A166" s="2"/>
      <c r="B166" s="2"/>
      <c r="C166" s="50"/>
      <c r="D166" s="50"/>
      <c r="E166" s="50"/>
      <c r="F166" s="50"/>
      <c r="G166" s="50"/>
      <c r="H166" s="55"/>
      <c r="I166" s="55"/>
      <c r="J166" s="51"/>
      <c r="K166" s="2"/>
      <c r="L166" s="2"/>
      <c r="M166" s="2"/>
      <c r="N166" s="2"/>
      <c r="O166" s="2"/>
    </row>
    <row r="167" spans="1:15" x14ac:dyDescent="0.2">
      <c r="A167" s="2"/>
      <c r="B167" s="2"/>
      <c r="C167" s="50"/>
      <c r="D167" s="50"/>
      <c r="E167" s="50"/>
      <c r="F167" s="50"/>
      <c r="G167" s="50"/>
      <c r="H167" s="55"/>
      <c r="I167" s="55"/>
      <c r="J167" s="51"/>
      <c r="K167" s="2"/>
      <c r="L167" s="2"/>
      <c r="M167" s="2"/>
      <c r="N167" s="2"/>
      <c r="O167" s="2"/>
    </row>
    <row r="168" spans="1:15" x14ac:dyDescent="0.2">
      <c r="A168" s="2"/>
      <c r="B168" s="2"/>
      <c r="C168" s="50"/>
      <c r="D168" s="50"/>
      <c r="E168" s="50"/>
      <c r="F168" s="50"/>
      <c r="G168" s="50"/>
      <c r="H168" s="55"/>
      <c r="I168" s="55"/>
      <c r="J168" s="51"/>
      <c r="K168" s="2"/>
      <c r="L168" s="2"/>
      <c r="M168" s="2"/>
      <c r="N168" s="2"/>
      <c r="O168" s="2"/>
    </row>
    <row r="169" spans="1:15" x14ac:dyDescent="0.2">
      <c r="A169" s="2"/>
      <c r="B169" s="2"/>
      <c r="C169" s="50"/>
      <c r="D169" s="50"/>
      <c r="E169" s="50"/>
      <c r="F169" s="50"/>
      <c r="G169" s="50"/>
      <c r="H169" s="55"/>
      <c r="I169" s="55"/>
      <c r="J169" s="51"/>
      <c r="K169" s="2"/>
      <c r="L169" s="2"/>
      <c r="M169" s="2"/>
      <c r="N169" s="2"/>
      <c r="O169" s="2"/>
    </row>
    <row r="170" spans="1:15" x14ac:dyDescent="0.2">
      <c r="A170" s="2"/>
      <c r="B170" s="2"/>
      <c r="C170" s="50"/>
      <c r="D170" s="50"/>
      <c r="E170" s="50"/>
      <c r="F170" s="50"/>
      <c r="G170" s="50"/>
      <c r="H170" s="55"/>
      <c r="I170" s="55"/>
      <c r="J170" s="51"/>
      <c r="K170" s="2"/>
      <c r="L170" s="2"/>
      <c r="M170" s="2"/>
      <c r="N170" s="2"/>
      <c r="O170" s="2"/>
    </row>
    <row r="171" spans="1:15" x14ac:dyDescent="0.2">
      <c r="A171" s="2"/>
      <c r="B171" s="2"/>
      <c r="C171" s="50"/>
      <c r="D171" s="50"/>
      <c r="E171" s="50"/>
      <c r="F171" s="50"/>
      <c r="G171" s="50"/>
      <c r="H171" s="55"/>
      <c r="I171" s="55"/>
      <c r="J171" s="51"/>
      <c r="K171" s="2"/>
      <c r="L171" s="2"/>
      <c r="M171" s="2"/>
      <c r="N171" s="2"/>
      <c r="O171" s="2"/>
    </row>
    <row r="172" spans="1:15" x14ac:dyDescent="0.2">
      <c r="A172" s="2"/>
      <c r="B172" s="2"/>
      <c r="C172" s="50"/>
      <c r="D172" s="50"/>
      <c r="E172" s="50"/>
      <c r="F172" s="50"/>
      <c r="G172" s="50"/>
      <c r="H172" s="55"/>
      <c r="I172" s="55"/>
      <c r="J172" s="51"/>
      <c r="K172" s="2"/>
      <c r="L172" s="2"/>
      <c r="M172" s="2"/>
      <c r="N172" s="2"/>
      <c r="O172" s="2"/>
    </row>
    <row r="173" spans="1:15" x14ac:dyDescent="0.2">
      <c r="A173" s="2"/>
      <c r="B173" s="2"/>
      <c r="C173" s="50"/>
      <c r="D173" s="50"/>
      <c r="E173" s="50"/>
      <c r="F173" s="50"/>
      <c r="G173" s="50"/>
      <c r="H173" s="55"/>
      <c r="I173" s="55"/>
      <c r="J173" s="51"/>
      <c r="K173" s="2"/>
      <c r="L173" s="2"/>
      <c r="M173" s="2"/>
      <c r="N173" s="2"/>
      <c r="O173" s="2"/>
    </row>
    <row r="174" spans="1:15" x14ac:dyDescent="0.2">
      <c r="A174" s="2"/>
      <c r="B174" s="2"/>
      <c r="C174" s="50"/>
      <c r="D174" s="50"/>
      <c r="E174" s="50"/>
      <c r="F174" s="50"/>
      <c r="G174" s="50"/>
      <c r="H174" s="55"/>
      <c r="I174" s="55"/>
      <c r="J174" s="51"/>
      <c r="K174" s="2"/>
      <c r="L174" s="2"/>
      <c r="M174" s="2"/>
      <c r="N174" s="2"/>
      <c r="O174" s="2"/>
    </row>
    <row r="175" spans="1:15" x14ac:dyDescent="0.2">
      <c r="A175" s="2"/>
      <c r="B175" s="2"/>
      <c r="C175" s="50"/>
      <c r="D175" s="50"/>
      <c r="E175" s="50"/>
      <c r="F175" s="50"/>
      <c r="G175" s="50"/>
      <c r="H175" s="55"/>
      <c r="I175" s="55"/>
      <c r="J175" s="51"/>
      <c r="K175" s="2"/>
      <c r="L175" s="2"/>
      <c r="M175" s="2"/>
      <c r="N175" s="2"/>
      <c r="O175" s="2"/>
    </row>
    <row r="176" spans="1:15" x14ac:dyDescent="0.2">
      <c r="A176" s="2"/>
      <c r="B176" s="2"/>
      <c r="C176" s="50"/>
      <c r="D176" s="50"/>
      <c r="E176" s="50"/>
      <c r="F176" s="50"/>
      <c r="G176" s="50"/>
      <c r="H176" s="55"/>
      <c r="I176" s="55"/>
      <c r="J176" s="51"/>
      <c r="K176" s="2"/>
      <c r="L176" s="2"/>
      <c r="M176" s="2"/>
      <c r="N176" s="2"/>
      <c r="O176" s="2"/>
    </row>
    <row r="177" spans="1:15" x14ac:dyDescent="0.2">
      <c r="A177" s="2"/>
      <c r="B177" s="2"/>
      <c r="C177" s="50"/>
      <c r="D177" s="50"/>
      <c r="E177" s="50"/>
      <c r="F177" s="50"/>
      <c r="G177" s="50"/>
      <c r="H177" s="55"/>
      <c r="I177" s="55"/>
      <c r="J177" s="51"/>
      <c r="K177" s="2"/>
      <c r="L177" s="2"/>
      <c r="M177" s="2"/>
      <c r="N177" s="2"/>
      <c r="O177" s="2"/>
    </row>
    <row r="178" spans="1:15" x14ac:dyDescent="0.2">
      <c r="A178" s="2"/>
      <c r="B178" s="2"/>
      <c r="C178" s="50"/>
      <c r="D178" s="50"/>
      <c r="E178" s="50"/>
      <c r="F178" s="50"/>
      <c r="G178" s="50"/>
      <c r="H178" s="55"/>
      <c r="I178" s="55"/>
      <c r="J178" s="51"/>
      <c r="K178" s="2"/>
      <c r="L178" s="2"/>
      <c r="M178" s="2"/>
      <c r="N178" s="2"/>
      <c r="O178" s="2"/>
    </row>
    <row r="179" spans="1:15" x14ac:dyDescent="0.2">
      <c r="A179" s="2"/>
      <c r="B179" s="2"/>
      <c r="C179" s="50"/>
      <c r="D179" s="50"/>
      <c r="E179" s="50"/>
      <c r="F179" s="50"/>
      <c r="G179" s="50"/>
      <c r="H179" s="55"/>
      <c r="I179" s="55"/>
      <c r="J179" s="51"/>
      <c r="K179" s="2"/>
      <c r="L179" s="2"/>
      <c r="M179" s="2"/>
      <c r="N179" s="2"/>
      <c r="O179" s="2"/>
    </row>
    <row r="180" spans="1:15" x14ac:dyDescent="0.2">
      <c r="A180" s="2"/>
      <c r="B180" s="2"/>
      <c r="C180" s="50"/>
      <c r="D180" s="50"/>
      <c r="E180" s="50"/>
      <c r="F180" s="50"/>
      <c r="G180" s="50"/>
      <c r="H180" s="55"/>
      <c r="I180" s="55"/>
      <c r="J180" s="51"/>
      <c r="K180" s="2"/>
      <c r="L180" s="2"/>
      <c r="M180" s="2"/>
      <c r="N180" s="2"/>
      <c r="O180" s="2"/>
    </row>
    <row r="181" spans="1:15" x14ac:dyDescent="0.2">
      <c r="A181" s="2"/>
      <c r="B181" s="2"/>
      <c r="C181" s="50"/>
      <c r="D181" s="50"/>
      <c r="E181" s="50"/>
      <c r="F181" s="50"/>
      <c r="G181" s="50"/>
      <c r="H181" s="55"/>
      <c r="I181" s="55"/>
      <c r="J181" s="51"/>
      <c r="K181" s="2"/>
      <c r="L181" s="2"/>
      <c r="M181" s="2"/>
      <c r="N181" s="2"/>
      <c r="O181" s="2"/>
    </row>
    <row r="182" spans="1:15" x14ac:dyDescent="0.2">
      <c r="A182" s="2"/>
      <c r="B182" s="2"/>
      <c r="C182" s="50"/>
      <c r="D182" s="50"/>
      <c r="E182" s="50"/>
      <c r="F182" s="50"/>
      <c r="G182" s="50"/>
      <c r="H182" s="55"/>
      <c r="I182" s="55"/>
      <c r="J182" s="51"/>
      <c r="K182" s="2"/>
      <c r="L182" s="2"/>
      <c r="M182" s="2"/>
      <c r="N182" s="2"/>
      <c r="O182" s="2"/>
    </row>
    <row r="183" spans="1:15" x14ac:dyDescent="0.2">
      <c r="A183" s="2"/>
      <c r="B183" s="2"/>
      <c r="C183" s="50"/>
      <c r="D183" s="50"/>
      <c r="E183" s="50"/>
      <c r="F183" s="50"/>
      <c r="G183" s="50"/>
      <c r="H183" s="55"/>
      <c r="I183" s="55"/>
      <c r="J183" s="51"/>
      <c r="K183" s="2"/>
      <c r="L183" s="2"/>
      <c r="M183" s="2"/>
      <c r="N183" s="2"/>
      <c r="O183" s="2"/>
    </row>
    <row r="184" spans="1:15" x14ac:dyDescent="0.2">
      <c r="A184" s="2"/>
      <c r="B184" s="2"/>
      <c r="C184" s="50"/>
      <c r="D184" s="50"/>
      <c r="E184" s="50"/>
      <c r="F184" s="50"/>
      <c r="G184" s="50"/>
      <c r="H184" s="55"/>
      <c r="I184" s="55"/>
      <c r="J184" s="51"/>
      <c r="K184" s="2"/>
      <c r="L184" s="2"/>
      <c r="M184" s="2"/>
      <c r="N184" s="2"/>
      <c r="O184" s="2"/>
    </row>
    <row r="185" spans="1:15" x14ac:dyDescent="0.2">
      <c r="A185" s="2"/>
      <c r="B185" s="2"/>
      <c r="C185" s="50"/>
      <c r="D185" s="50"/>
      <c r="E185" s="50"/>
      <c r="F185" s="50"/>
      <c r="G185" s="50"/>
      <c r="H185" s="55"/>
      <c r="I185" s="55"/>
      <c r="J185" s="51"/>
      <c r="K185" s="2"/>
      <c r="L185" s="2"/>
      <c r="M185" s="2"/>
      <c r="N185" s="2"/>
      <c r="O185" s="2"/>
    </row>
    <row r="186" spans="1:15" x14ac:dyDescent="0.2">
      <c r="A186" s="2"/>
      <c r="B186" s="2"/>
      <c r="C186" s="50"/>
      <c r="D186" s="50"/>
      <c r="E186" s="50"/>
      <c r="F186" s="50"/>
      <c r="G186" s="50"/>
      <c r="H186" s="55"/>
      <c r="I186" s="55"/>
      <c r="J186" s="51"/>
      <c r="K186" s="2"/>
      <c r="L186" s="2"/>
      <c r="M186" s="2"/>
      <c r="N186" s="2"/>
      <c r="O186" s="2"/>
    </row>
    <row r="187" spans="1:15" x14ac:dyDescent="0.2">
      <c r="A187" s="2"/>
      <c r="B187" s="2"/>
      <c r="C187" s="50"/>
      <c r="D187" s="50"/>
      <c r="E187" s="50"/>
      <c r="F187" s="50"/>
      <c r="G187" s="50"/>
      <c r="H187" s="55"/>
      <c r="I187" s="55"/>
      <c r="J187" s="51"/>
      <c r="K187" s="2"/>
      <c r="L187" s="2"/>
      <c r="M187" s="2"/>
      <c r="N187" s="2"/>
      <c r="O187" s="2"/>
    </row>
    <row r="188" spans="1:15" x14ac:dyDescent="0.2">
      <c r="A188" s="2"/>
      <c r="B188" s="2"/>
      <c r="C188" s="50"/>
      <c r="D188" s="50"/>
      <c r="E188" s="50"/>
      <c r="F188" s="50"/>
      <c r="G188" s="50"/>
      <c r="H188" s="55"/>
      <c r="I188" s="55"/>
      <c r="J188" s="51"/>
      <c r="K188" s="2"/>
      <c r="L188" s="2"/>
      <c r="M188" s="2"/>
      <c r="N188" s="2"/>
      <c r="O188" s="2"/>
    </row>
    <row r="189" spans="1:15" x14ac:dyDescent="0.2">
      <c r="A189" s="2"/>
      <c r="B189" s="2"/>
      <c r="C189" s="50"/>
      <c r="D189" s="50"/>
      <c r="E189" s="50"/>
      <c r="F189" s="50"/>
      <c r="G189" s="50"/>
      <c r="H189" s="55"/>
      <c r="I189" s="55"/>
      <c r="J189" s="51"/>
      <c r="K189" s="2"/>
      <c r="L189" s="2"/>
      <c r="M189" s="2"/>
      <c r="N189" s="2"/>
      <c r="O189" s="2"/>
    </row>
    <row r="190" spans="1:15" x14ac:dyDescent="0.2">
      <c r="A190" s="2"/>
      <c r="B190" s="2"/>
      <c r="C190" s="50"/>
      <c r="D190" s="50"/>
      <c r="E190" s="50"/>
      <c r="F190" s="50"/>
      <c r="G190" s="50"/>
      <c r="H190" s="55"/>
      <c r="I190" s="55"/>
      <c r="J190" s="51"/>
      <c r="K190" s="2"/>
      <c r="L190" s="2"/>
      <c r="M190" s="2"/>
      <c r="N190" s="2"/>
      <c r="O190" s="2"/>
    </row>
    <row r="191" spans="1:15" x14ac:dyDescent="0.2">
      <c r="A191" s="2"/>
      <c r="B191" s="2"/>
      <c r="C191" s="50"/>
      <c r="D191" s="50"/>
      <c r="E191" s="50"/>
      <c r="F191" s="50"/>
      <c r="G191" s="50"/>
      <c r="H191" s="55"/>
      <c r="I191" s="55"/>
      <c r="J191" s="51"/>
      <c r="K191" s="2"/>
      <c r="L191" s="2"/>
      <c r="M191" s="2"/>
      <c r="N191" s="2"/>
      <c r="O191" s="2"/>
    </row>
    <row r="192" spans="1:15" x14ac:dyDescent="0.2">
      <c r="A192" s="2"/>
      <c r="B192" s="2"/>
      <c r="C192" s="50"/>
      <c r="D192" s="50"/>
      <c r="E192" s="50"/>
      <c r="F192" s="50"/>
      <c r="G192" s="50"/>
      <c r="H192" s="55"/>
      <c r="I192" s="55"/>
      <c r="J192" s="51"/>
      <c r="K192" s="2"/>
      <c r="L192" s="2"/>
      <c r="M192" s="2"/>
      <c r="N192" s="2"/>
      <c r="O192" s="2"/>
    </row>
    <row r="193" spans="1:15" x14ac:dyDescent="0.2">
      <c r="A193" s="2"/>
      <c r="B193" s="2"/>
      <c r="C193" s="50"/>
      <c r="D193" s="50"/>
      <c r="E193" s="50"/>
      <c r="F193" s="50"/>
      <c r="G193" s="50"/>
      <c r="H193" s="55"/>
      <c r="I193" s="55"/>
      <c r="J193" s="51"/>
      <c r="K193" s="2"/>
      <c r="L193" s="2"/>
      <c r="M193" s="2"/>
      <c r="N193" s="2"/>
      <c r="O193" s="2"/>
    </row>
    <row r="194" spans="1:15" x14ac:dyDescent="0.2">
      <c r="A194" s="2"/>
      <c r="B194" s="2"/>
      <c r="C194" s="50"/>
      <c r="D194" s="50"/>
      <c r="E194" s="50"/>
      <c r="F194" s="50"/>
      <c r="G194" s="50"/>
      <c r="H194" s="55"/>
      <c r="I194" s="55"/>
      <c r="J194" s="51"/>
      <c r="K194" s="2"/>
      <c r="L194" s="2"/>
      <c r="M194" s="2"/>
      <c r="N194" s="2"/>
      <c r="O194" s="2"/>
    </row>
    <row r="195" spans="1:15" x14ac:dyDescent="0.2">
      <c r="A195" s="2"/>
      <c r="B195" s="2"/>
      <c r="C195" s="50"/>
      <c r="D195" s="50"/>
      <c r="E195" s="50"/>
      <c r="F195" s="50"/>
      <c r="G195" s="50"/>
      <c r="H195" s="55"/>
      <c r="I195" s="55"/>
      <c r="J195" s="51"/>
      <c r="K195" s="2"/>
      <c r="L195" s="2"/>
      <c r="M195" s="2"/>
      <c r="N195" s="2"/>
      <c r="O195" s="2"/>
    </row>
    <row r="196" spans="1:15" x14ac:dyDescent="0.2">
      <c r="A196" s="2"/>
      <c r="B196" s="2"/>
      <c r="C196" s="50"/>
      <c r="D196" s="50"/>
      <c r="E196" s="50"/>
      <c r="F196" s="50"/>
      <c r="G196" s="50"/>
      <c r="H196" s="55"/>
      <c r="I196" s="55"/>
      <c r="J196" s="51"/>
      <c r="K196" s="2"/>
      <c r="L196" s="2"/>
      <c r="M196" s="2"/>
      <c r="N196" s="2"/>
      <c r="O196" s="2"/>
    </row>
    <row r="197" spans="1:15" x14ac:dyDescent="0.2">
      <c r="A197" s="2"/>
      <c r="B197" s="2"/>
      <c r="C197" s="50"/>
      <c r="D197" s="50"/>
      <c r="E197" s="50"/>
      <c r="F197" s="50"/>
      <c r="G197" s="50"/>
      <c r="H197" s="55"/>
      <c r="I197" s="55"/>
      <c r="J197" s="51"/>
      <c r="K197" s="2"/>
      <c r="L197" s="2"/>
      <c r="M197" s="2"/>
      <c r="N197" s="2"/>
      <c r="O197" s="2"/>
    </row>
    <row r="198" spans="1:15" x14ac:dyDescent="0.2">
      <c r="A198" s="2"/>
      <c r="B198" s="2"/>
      <c r="C198" s="50"/>
      <c r="D198" s="50"/>
      <c r="E198" s="50"/>
      <c r="F198" s="50"/>
      <c r="G198" s="50"/>
      <c r="H198" s="55"/>
      <c r="I198" s="55"/>
      <c r="J198" s="51"/>
      <c r="K198" s="2"/>
      <c r="L198" s="2"/>
      <c r="M198" s="2"/>
      <c r="N198" s="2"/>
      <c r="O198" s="2"/>
    </row>
    <row r="199" spans="1:15" x14ac:dyDescent="0.2">
      <c r="A199" s="2"/>
      <c r="B199" s="2"/>
      <c r="C199" s="50"/>
      <c r="D199" s="50"/>
      <c r="E199" s="50"/>
      <c r="F199" s="50"/>
      <c r="G199" s="50"/>
      <c r="H199" s="55"/>
      <c r="I199" s="55"/>
      <c r="J199" s="51"/>
      <c r="K199" s="2"/>
      <c r="L199" s="2"/>
      <c r="M199" s="2"/>
      <c r="N199" s="2"/>
      <c r="O199" s="2"/>
    </row>
    <row r="200" spans="1:15" x14ac:dyDescent="0.2">
      <c r="A200" s="2"/>
      <c r="B200" s="2"/>
      <c r="C200" s="50"/>
      <c r="D200" s="50"/>
      <c r="E200" s="50"/>
      <c r="F200" s="50"/>
      <c r="G200" s="50"/>
      <c r="H200" s="55"/>
      <c r="I200" s="55"/>
      <c r="J200" s="51"/>
      <c r="K200" s="2"/>
      <c r="L200" s="2"/>
      <c r="M200" s="2"/>
      <c r="N200" s="2"/>
      <c r="O200" s="2"/>
    </row>
    <row r="201" spans="1:15" x14ac:dyDescent="0.2">
      <c r="A201" s="2"/>
      <c r="B201" s="2"/>
      <c r="C201" s="50"/>
      <c r="D201" s="50"/>
      <c r="E201" s="50"/>
      <c r="F201" s="50"/>
      <c r="G201" s="50"/>
      <c r="H201" s="55"/>
      <c r="I201" s="55"/>
      <c r="J201" s="51"/>
      <c r="K201" s="2"/>
      <c r="L201" s="2"/>
      <c r="M201" s="2"/>
      <c r="N201" s="2"/>
      <c r="O201" s="2"/>
    </row>
    <row r="202" spans="1:15" x14ac:dyDescent="0.2">
      <c r="A202" s="2"/>
      <c r="B202" s="2"/>
      <c r="C202" s="50"/>
      <c r="D202" s="50"/>
      <c r="E202" s="50"/>
      <c r="F202" s="50"/>
      <c r="G202" s="50"/>
      <c r="H202" s="55"/>
      <c r="I202" s="55"/>
      <c r="J202" s="51"/>
      <c r="K202" s="2"/>
      <c r="L202" s="2"/>
      <c r="M202" s="2"/>
      <c r="N202" s="2"/>
      <c r="O202" s="2"/>
    </row>
    <row r="203" spans="1:15" x14ac:dyDescent="0.2">
      <c r="A203" s="2"/>
      <c r="B203" s="2"/>
      <c r="C203" s="50"/>
      <c r="D203" s="50"/>
      <c r="E203" s="50"/>
      <c r="F203" s="50"/>
      <c r="G203" s="50"/>
      <c r="H203" s="55"/>
      <c r="I203" s="55"/>
      <c r="J203" s="51"/>
      <c r="K203" s="2"/>
      <c r="L203" s="2"/>
      <c r="M203" s="2"/>
      <c r="N203" s="2"/>
      <c r="O203" s="2"/>
    </row>
    <row r="204" spans="1:15" x14ac:dyDescent="0.2">
      <c r="A204" s="2"/>
      <c r="B204" s="2"/>
      <c r="C204" s="50"/>
      <c r="D204" s="50"/>
      <c r="E204" s="50"/>
      <c r="F204" s="50"/>
      <c r="G204" s="50"/>
      <c r="H204" s="55"/>
      <c r="I204" s="55"/>
      <c r="J204" s="51"/>
      <c r="K204" s="2"/>
      <c r="L204" s="2"/>
      <c r="M204" s="2"/>
      <c r="N204" s="2"/>
      <c r="O204" s="2"/>
    </row>
    <row r="205" spans="1:15" x14ac:dyDescent="0.2">
      <c r="A205" s="2"/>
      <c r="B205" s="2"/>
      <c r="C205" s="50"/>
      <c r="D205" s="50"/>
      <c r="E205" s="50"/>
      <c r="F205" s="50"/>
      <c r="G205" s="50"/>
      <c r="H205" s="55"/>
      <c r="I205" s="55"/>
      <c r="J205" s="51"/>
      <c r="K205" s="2"/>
      <c r="L205" s="2"/>
      <c r="M205" s="2"/>
      <c r="N205" s="2"/>
      <c r="O205" s="2"/>
    </row>
    <row r="206" spans="1:15" x14ac:dyDescent="0.2">
      <c r="A206" s="2"/>
      <c r="B206" s="2"/>
      <c r="C206" s="50"/>
      <c r="D206" s="50"/>
      <c r="E206" s="50"/>
      <c r="F206" s="50"/>
      <c r="G206" s="50"/>
      <c r="H206" s="55"/>
      <c r="I206" s="55"/>
      <c r="J206" s="51"/>
      <c r="K206" s="2"/>
      <c r="L206" s="2"/>
      <c r="M206" s="2"/>
      <c r="N206" s="2"/>
      <c r="O206" s="2"/>
    </row>
    <row r="207" spans="1:15" x14ac:dyDescent="0.2">
      <c r="A207" s="2"/>
      <c r="B207" s="2"/>
      <c r="C207" s="50"/>
      <c r="D207" s="50"/>
      <c r="E207" s="50"/>
      <c r="F207" s="50"/>
      <c r="G207" s="50"/>
      <c r="H207" s="55"/>
      <c r="I207" s="55"/>
      <c r="J207" s="51"/>
      <c r="K207" s="2"/>
      <c r="L207" s="2"/>
      <c r="M207" s="2"/>
      <c r="N207" s="2"/>
      <c r="O207" s="2"/>
    </row>
    <row r="208" spans="1:15" x14ac:dyDescent="0.2">
      <c r="A208" s="2"/>
      <c r="B208" s="2"/>
      <c r="C208" s="50"/>
      <c r="D208" s="50"/>
      <c r="E208" s="50"/>
      <c r="F208" s="50"/>
      <c r="G208" s="50"/>
      <c r="H208" s="55"/>
      <c r="I208" s="55"/>
      <c r="J208" s="51"/>
      <c r="K208" s="2"/>
      <c r="L208" s="2"/>
      <c r="M208" s="2"/>
      <c r="N208" s="2"/>
      <c r="O208" s="2"/>
    </row>
    <row r="209" spans="1:15" x14ac:dyDescent="0.2">
      <c r="A209" s="2"/>
      <c r="B209" s="2"/>
      <c r="C209" s="50"/>
      <c r="D209" s="50"/>
      <c r="E209" s="50"/>
      <c r="F209" s="50"/>
      <c r="G209" s="50"/>
      <c r="H209" s="55"/>
      <c r="I209" s="55"/>
      <c r="J209" s="51"/>
      <c r="K209" s="2"/>
      <c r="L209" s="2"/>
      <c r="M209" s="2"/>
      <c r="N209" s="2"/>
      <c r="O209" s="2"/>
    </row>
    <row r="210" spans="1:15" x14ac:dyDescent="0.2">
      <c r="A210" s="2"/>
      <c r="B210" s="2"/>
      <c r="C210" s="50"/>
      <c r="D210" s="50"/>
      <c r="E210" s="50"/>
      <c r="F210" s="50"/>
      <c r="G210" s="50"/>
      <c r="H210" s="55"/>
      <c r="I210" s="55"/>
      <c r="J210" s="51"/>
      <c r="K210" s="2"/>
      <c r="L210" s="2"/>
      <c r="M210" s="2"/>
      <c r="N210" s="2"/>
      <c r="O210" s="2"/>
    </row>
    <row r="211" spans="1:15" x14ac:dyDescent="0.2">
      <c r="A211" s="2"/>
      <c r="B211" s="2"/>
      <c r="C211" s="50"/>
      <c r="D211" s="50"/>
      <c r="E211" s="50"/>
      <c r="F211" s="50"/>
      <c r="G211" s="50"/>
      <c r="H211" s="55"/>
      <c r="I211" s="55"/>
      <c r="J211" s="51"/>
      <c r="K211" s="2"/>
      <c r="L211" s="2"/>
      <c r="M211" s="2"/>
      <c r="N211" s="2"/>
      <c r="O211" s="2"/>
    </row>
    <row r="212" spans="1:15" x14ac:dyDescent="0.2">
      <c r="A212" s="2"/>
      <c r="B212" s="2"/>
      <c r="C212" s="50"/>
      <c r="D212" s="50"/>
      <c r="E212" s="50"/>
      <c r="F212" s="50"/>
      <c r="G212" s="50"/>
      <c r="H212" s="55"/>
      <c r="I212" s="55"/>
      <c r="J212" s="51"/>
      <c r="K212" s="2"/>
      <c r="L212" s="2"/>
      <c r="M212" s="2"/>
      <c r="N212" s="2"/>
      <c r="O212" s="2"/>
    </row>
    <row r="213" spans="1:15" x14ac:dyDescent="0.2">
      <c r="A213" s="2"/>
      <c r="B213" s="2"/>
      <c r="C213" s="50"/>
      <c r="D213" s="50"/>
      <c r="E213" s="50"/>
      <c r="F213" s="50"/>
      <c r="G213" s="50"/>
      <c r="H213" s="55"/>
      <c r="I213" s="55"/>
      <c r="J213" s="51"/>
      <c r="K213" s="2"/>
      <c r="L213" s="2"/>
      <c r="M213" s="2"/>
      <c r="N213" s="2"/>
      <c r="O213" s="2"/>
    </row>
    <row r="214" spans="1:15" x14ac:dyDescent="0.2">
      <c r="A214" s="2"/>
      <c r="B214" s="2"/>
      <c r="C214" s="50"/>
      <c r="D214" s="50"/>
      <c r="E214" s="50"/>
      <c r="F214" s="50"/>
      <c r="G214" s="50"/>
      <c r="H214" s="55"/>
      <c r="I214" s="55"/>
      <c r="J214" s="51"/>
      <c r="K214" s="2"/>
      <c r="L214" s="2"/>
      <c r="M214" s="2"/>
      <c r="N214" s="2"/>
      <c r="O214" s="2"/>
    </row>
    <row r="215" spans="1:15" x14ac:dyDescent="0.2">
      <c r="A215" s="2"/>
      <c r="B215" s="2"/>
      <c r="C215" s="50"/>
      <c r="D215" s="50"/>
      <c r="E215" s="50"/>
      <c r="F215" s="50"/>
      <c r="G215" s="50"/>
      <c r="H215" s="55"/>
      <c r="I215" s="55"/>
      <c r="J215" s="51"/>
      <c r="K215" s="2"/>
      <c r="L215" s="2"/>
      <c r="M215" s="2"/>
      <c r="N215" s="2"/>
      <c r="O215" s="2"/>
    </row>
    <row r="216" spans="1:15" x14ac:dyDescent="0.2">
      <c r="A216" s="2"/>
      <c r="B216" s="2"/>
      <c r="C216" s="50"/>
      <c r="D216" s="50"/>
      <c r="E216" s="50"/>
      <c r="F216" s="50"/>
      <c r="G216" s="50"/>
      <c r="H216" s="55"/>
      <c r="I216" s="55"/>
      <c r="J216" s="51"/>
      <c r="K216" s="2"/>
      <c r="L216" s="2"/>
      <c r="M216" s="2"/>
      <c r="N216" s="2"/>
      <c r="O216" s="2"/>
    </row>
    <row r="217" spans="1:15" x14ac:dyDescent="0.2">
      <c r="A217" s="2"/>
      <c r="B217" s="2"/>
      <c r="C217" s="50"/>
      <c r="D217" s="50"/>
      <c r="E217" s="50"/>
      <c r="F217" s="50"/>
      <c r="G217" s="50"/>
      <c r="H217" s="55"/>
      <c r="I217" s="55"/>
      <c r="J217" s="51"/>
      <c r="K217" s="2"/>
      <c r="L217" s="2"/>
      <c r="M217" s="2"/>
      <c r="N217" s="2"/>
      <c r="O217" s="2"/>
    </row>
    <row r="218" spans="1:15" x14ac:dyDescent="0.2">
      <c r="A218" s="2"/>
      <c r="B218" s="2"/>
      <c r="C218" s="50"/>
      <c r="D218" s="50"/>
      <c r="E218" s="50"/>
      <c r="F218" s="50"/>
      <c r="G218" s="50"/>
      <c r="H218" s="55"/>
      <c r="I218" s="55"/>
      <c r="J218" s="51"/>
      <c r="K218" s="2"/>
      <c r="L218" s="2"/>
      <c r="M218" s="2"/>
      <c r="N218" s="2"/>
      <c r="O218" s="2"/>
    </row>
    <row r="219" spans="1:15" x14ac:dyDescent="0.2">
      <c r="A219" s="2"/>
      <c r="B219" s="2"/>
      <c r="C219" s="50"/>
      <c r="D219" s="50"/>
      <c r="E219" s="50"/>
      <c r="F219" s="50"/>
      <c r="G219" s="50"/>
      <c r="H219" s="55"/>
      <c r="I219" s="55"/>
      <c r="J219" s="51"/>
      <c r="K219" s="2"/>
      <c r="L219" s="2"/>
      <c r="M219" s="2"/>
      <c r="N219" s="2"/>
      <c r="O219" s="2"/>
    </row>
    <row r="220" spans="1:15" x14ac:dyDescent="0.2">
      <c r="A220" s="2"/>
      <c r="B220" s="2"/>
      <c r="C220" s="50"/>
      <c r="D220" s="50"/>
      <c r="E220" s="50"/>
      <c r="F220" s="50"/>
      <c r="G220" s="50"/>
      <c r="H220" s="55"/>
      <c r="I220" s="55"/>
      <c r="J220" s="51"/>
      <c r="K220" s="2"/>
      <c r="L220" s="2"/>
      <c r="M220" s="2"/>
      <c r="N220" s="2"/>
      <c r="O220" s="2"/>
    </row>
    <row r="221" spans="1:15" x14ac:dyDescent="0.2">
      <c r="A221" s="2"/>
      <c r="B221" s="2"/>
      <c r="C221" s="50"/>
      <c r="D221" s="50"/>
      <c r="E221" s="50"/>
      <c r="F221" s="50"/>
      <c r="G221" s="50"/>
      <c r="H221" s="55"/>
      <c r="I221" s="55"/>
      <c r="J221" s="51"/>
      <c r="K221" s="2"/>
      <c r="L221" s="2"/>
      <c r="M221" s="2"/>
      <c r="N221" s="2"/>
      <c r="O221" s="2"/>
    </row>
    <row r="222" spans="1:15" x14ac:dyDescent="0.2">
      <c r="A222" s="2"/>
      <c r="B222" s="2"/>
      <c r="C222" s="50"/>
      <c r="D222" s="50"/>
      <c r="E222" s="50"/>
      <c r="F222" s="50"/>
      <c r="G222" s="50"/>
      <c r="H222" s="55"/>
      <c r="I222" s="55"/>
      <c r="J222" s="51"/>
      <c r="K222" s="2"/>
      <c r="L222" s="2"/>
      <c r="M222" s="2"/>
      <c r="N222" s="2"/>
      <c r="O222" s="2"/>
    </row>
    <row r="223" spans="1:15" x14ac:dyDescent="0.2">
      <c r="A223" s="2"/>
      <c r="B223" s="2"/>
      <c r="C223" s="50"/>
      <c r="D223" s="50"/>
      <c r="E223" s="50"/>
      <c r="F223" s="50"/>
      <c r="G223" s="50"/>
      <c r="H223" s="55"/>
      <c r="I223" s="55"/>
      <c r="J223" s="51"/>
      <c r="K223" s="2"/>
      <c r="L223" s="2"/>
      <c r="M223" s="2"/>
      <c r="N223" s="2"/>
      <c r="O223" s="2"/>
    </row>
    <row r="224" spans="1:15" x14ac:dyDescent="0.2">
      <c r="A224" s="2"/>
      <c r="B224" s="2"/>
      <c r="C224" s="50"/>
      <c r="D224" s="50"/>
      <c r="E224" s="50"/>
      <c r="F224" s="50"/>
      <c r="G224" s="50"/>
      <c r="H224" s="55"/>
      <c r="I224" s="55"/>
      <c r="J224" s="51"/>
      <c r="K224" s="2"/>
      <c r="L224" s="2"/>
      <c r="M224" s="2"/>
      <c r="N224" s="2"/>
      <c r="O224" s="2"/>
    </row>
    <row r="225" spans="1:15" x14ac:dyDescent="0.2">
      <c r="A225" s="2"/>
      <c r="B225" s="2"/>
      <c r="C225" s="50"/>
      <c r="D225" s="50"/>
      <c r="E225" s="50"/>
      <c r="F225" s="50"/>
      <c r="G225" s="50"/>
      <c r="H225" s="55"/>
      <c r="I225" s="55"/>
      <c r="J225" s="51"/>
      <c r="K225" s="2"/>
      <c r="L225" s="2"/>
      <c r="M225" s="2"/>
      <c r="N225" s="2"/>
      <c r="O225" s="2"/>
    </row>
    <row r="226" spans="1:15" x14ac:dyDescent="0.2">
      <c r="A226" s="2"/>
      <c r="B226" s="2"/>
      <c r="C226" s="50"/>
      <c r="D226" s="50"/>
      <c r="E226" s="50"/>
      <c r="F226" s="50"/>
      <c r="G226" s="50"/>
      <c r="H226" s="55"/>
      <c r="I226" s="55"/>
      <c r="J226" s="51"/>
      <c r="K226" s="2"/>
      <c r="L226" s="2"/>
      <c r="M226" s="2"/>
      <c r="N226" s="2"/>
      <c r="O226" s="2"/>
    </row>
    <row r="227" spans="1:15" x14ac:dyDescent="0.2">
      <c r="A227" s="2"/>
      <c r="B227" s="2"/>
      <c r="C227" s="50"/>
      <c r="D227" s="50"/>
      <c r="E227" s="50"/>
      <c r="F227" s="50"/>
      <c r="G227" s="50"/>
      <c r="H227" s="55"/>
      <c r="I227" s="55"/>
      <c r="J227" s="51"/>
      <c r="K227" s="2"/>
      <c r="L227" s="2"/>
      <c r="M227" s="2"/>
      <c r="N227" s="2"/>
      <c r="O227" s="2"/>
    </row>
    <row r="228" spans="1:15" x14ac:dyDescent="0.2">
      <c r="A228" s="2"/>
      <c r="B228" s="2"/>
      <c r="C228" s="50"/>
      <c r="D228" s="50"/>
      <c r="E228" s="50"/>
      <c r="F228" s="50"/>
      <c r="G228" s="50"/>
      <c r="H228" s="55"/>
      <c r="I228" s="55"/>
      <c r="J228" s="51"/>
      <c r="K228" s="2"/>
      <c r="L228" s="2"/>
      <c r="M228" s="2"/>
      <c r="N228" s="2"/>
      <c r="O228" s="2"/>
    </row>
    <row r="229" spans="1:15" x14ac:dyDescent="0.2">
      <c r="A229" s="2"/>
      <c r="B229" s="2"/>
      <c r="C229" s="50"/>
      <c r="D229" s="50"/>
      <c r="E229" s="50"/>
      <c r="F229" s="50"/>
      <c r="G229" s="50"/>
      <c r="H229" s="55"/>
      <c r="I229" s="55"/>
      <c r="J229" s="51"/>
      <c r="K229" s="2"/>
      <c r="L229" s="2"/>
      <c r="M229" s="2"/>
      <c r="N229" s="2"/>
      <c r="O229" s="2"/>
    </row>
    <row r="230" spans="1:15" x14ac:dyDescent="0.2">
      <c r="A230" s="2"/>
      <c r="B230" s="2"/>
      <c r="C230" s="2"/>
      <c r="D230" s="2"/>
      <c r="E230" s="2"/>
      <c r="F230" s="2"/>
      <c r="G230" s="2"/>
      <c r="H230" s="55"/>
      <c r="I230" s="55"/>
      <c r="J230" s="51"/>
      <c r="K230" s="2"/>
      <c r="L230" s="2"/>
      <c r="M230" s="2"/>
      <c r="N230" s="2"/>
      <c r="O230" s="2"/>
    </row>
    <row r="231" spans="1:15" x14ac:dyDescent="0.2">
      <c r="A231" s="2"/>
      <c r="B231" s="2"/>
      <c r="C231" s="2"/>
      <c r="D231" s="2"/>
      <c r="E231" s="2"/>
      <c r="F231" s="2"/>
      <c r="G231" s="2"/>
      <c r="H231" s="55"/>
      <c r="I231" s="55"/>
      <c r="J231" s="51"/>
      <c r="K231" s="2"/>
      <c r="L231" s="2"/>
      <c r="M231" s="2"/>
      <c r="N231" s="2"/>
      <c r="O231" s="2"/>
    </row>
    <row r="232" spans="1:15" x14ac:dyDescent="0.2">
      <c r="A232" s="2"/>
      <c r="B232" s="2"/>
      <c r="C232" s="2"/>
      <c r="D232" s="2"/>
      <c r="E232" s="2"/>
      <c r="F232" s="2"/>
      <c r="G232" s="2"/>
      <c r="H232" s="55"/>
      <c r="I232" s="55"/>
      <c r="J232" s="51"/>
      <c r="K232" s="2"/>
      <c r="L232" s="2"/>
      <c r="M232" s="2"/>
      <c r="N232" s="2"/>
      <c r="O232" s="2"/>
    </row>
    <row r="233" spans="1:15" x14ac:dyDescent="0.2">
      <c r="A233" s="2"/>
      <c r="B233" s="2"/>
      <c r="C233" s="2"/>
      <c r="D233" s="2"/>
      <c r="E233" s="2"/>
      <c r="F233" s="2"/>
      <c r="G233" s="2"/>
      <c r="H233" s="55"/>
      <c r="I233" s="55"/>
      <c r="J233" s="51"/>
      <c r="K233" s="2"/>
      <c r="L233" s="2"/>
      <c r="M233" s="2"/>
      <c r="N233" s="2"/>
      <c r="O233" s="2"/>
    </row>
    <row r="234" spans="1:15" x14ac:dyDescent="0.2">
      <c r="A234" s="2"/>
      <c r="B234" s="2"/>
      <c r="C234" s="2"/>
      <c r="D234" s="2"/>
      <c r="E234" s="2"/>
      <c r="F234" s="2"/>
      <c r="G234" s="2"/>
      <c r="H234" s="55"/>
      <c r="I234" s="55"/>
      <c r="J234" s="51"/>
      <c r="K234" s="2"/>
      <c r="L234" s="2"/>
      <c r="M234" s="2"/>
      <c r="N234" s="2"/>
      <c r="O234" s="2"/>
    </row>
    <row r="235" spans="1:15" x14ac:dyDescent="0.2">
      <c r="A235" s="2"/>
      <c r="B235" s="2"/>
      <c r="C235" s="2"/>
      <c r="D235" s="2"/>
      <c r="E235" s="2"/>
      <c r="F235" s="2"/>
      <c r="G235" s="2"/>
      <c r="H235" s="55"/>
      <c r="I235" s="55"/>
      <c r="J235" s="51"/>
      <c r="K235" s="2"/>
      <c r="L235" s="2"/>
      <c r="M235" s="2"/>
      <c r="N235" s="2"/>
      <c r="O235" s="2"/>
    </row>
    <row r="236" spans="1:15" x14ac:dyDescent="0.2">
      <c r="A236" s="2"/>
      <c r="B236" s="2"/>
      <c r="C236" s="2"/>
      <c r="D236" s="2"/>
      <c r="E236" s="2"/>
      <c r="F236" s="2"/>
      <c r="G236" s="2"/>
      <c r="H236" s="55"/>
      <c r="I236" s="55"/>
      <c r="J236" s="51"/>
      <c r="K236" s="2"/>
      <c r="L236" s="2"/>
      <c r="M236" s="2"/>
      <c r="N236" s="2"/>
      <c r="O236" s="2"/>
    </row>
    <row r="237" spans="1:15" x14ac:dyDescent="0.2">
      <c r="A237" s="2"/>
      <c r="B237" s="2"/>
      <c r="C237" s="2"/>
      <c r="D237" s="2"/>
      <c r="E237" s="2"/>
      <c r="F237" s="2"/>
      <c r="G237" s="2"/>
      <c r="H237" s="55"/>
      <c r="I237" s="55"/>
      <c r="J237" s="51"/>
      <c r="K237" s="2"/>
      <c r="L237" s="2"/>
      <c r="M237" s="2"/>
      <c r="N237" s="2"/>
      <c r="O237" s="2"/>
    </row>
    <row r="238" spans="1:15" x14ac:dyDescent="0.2">
      <c r="A238" s="2"/>
      <c r="B238" s="2"/>
      <c r="C238" s="2"/>
      <c r="D238" s="2"/>
      <c r="E238" s="2"/>
      <c r="F238" s="2"/>
      <c r="G238" s="2"/>
      <c r="H238" s="55"/>
      <c r="I238" s="55"/>
      <c r="J238" s="51"/>
      <c r="K238" s="2"/>
      <c r="L238" s="2"/>
      <c r="M238" s="2"/>
      <c r="N238" s="2"/>
      <c r="O238" s="2"/>
    </row>
    <row r="239" spans="1:15" x14ac:dyDescent="0.2">
      <c r="A239" s="2"/>
      <c r="B239" s="2"/>
      <c r="C239" s="2"/>
      <c r="D239" s="2"/>
      <c r="E239" s="2"/>
      <c r="F239" s="2"/>
      <c r="G239" s="2"/>
      <c r="H239" s="55"/>
      <c r="I239" s="55"/>
      <c r="J239" s="51"/>
      <c r="K239" s="2"/>
      <c r="L239" s="2"/>
      <c r="M239" s="2"/>
      <c r="N239" s="2"/>
      <c r="O239" s="2"/>
    </row>
    <row r="240" spans="1:15" x14ac:dyDescent="0.2">
      <c r="A240" s="2"/>
      <c r="B240" s="2"/>
      <c r="C240" s="2"/>
      <c r="D240" s="2"/>
      <c r="E240" s="2"/>
      <c r="F240" s="2"/>
      <c r="G240" s="2"/>
      <c r="H240" s="55"/>
      <c r="I240" s="55"/>
      <c r="J240" s="51"/>
      <c r="K240" s="2"/>
      <c r="L240" s="2"/>
      <c r="M240" s="2"/>
      <c r="N240" s="2"/>
      <c r="O240" s="2"/>
    </row>
    <row r="241" spans="1:15" x14ac:dyDescent="0.2">
      <c r="A241" s="2"/>
      <c r="B241" s="2"/>
      <c r="C241" s="2"/>
      <c r="D241" s="2"/>
      <c r="E241" s="2"/>
      <c r="F241" s="2"/>
      <c r="G241" s="2"/>
      <c r="H241" s="55"/>
      <c r="I241" s="55"/>
      <c r="J241" s="51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55"/>
      <c r="I242" s="55"/>
      <c r="J242" s="51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55"/>
      <c r="I243" s="55"/>
      <c r="J243" s="51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55"/>
      <c r="I244" s="55"/>
      <c r="J244" s="51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55"/>
      <c r="I245" s="55"/>
      <c r="J245" s="51"/>
      <c r="K245" s="2"/>
      <c r="L245" s="2"/>
      <c r="M245" s="2"/>
      <c r="N245" s="2"/>
      <c r="O245" s="2"/>
    </row>
    <row r="246" spans="1:15" x14ac:dyDescent="0.2">
      <c r="A246" s="2"/>
      <c r="B246" s="2"/>
      <c r="C246" s="2"/>
      <c r="D246" s="2"/>
      <c r="E246" s="2"/>
      <c r="F246" s="2"/>
      <c r="G246" s="2"/>
      <c r="H246" s="55"/>
      <c r="I246" s="55"/>
      <c r="J246" s="51"/>
      <c r="K246" s="2"/>
      <c r="L246" s="2"/>
      <c r="M246" s="2"/>
      <c r="N246" s="2"/>
      <c r="O246" s="2"/>
    </row>
    <row r="247" spans="1:15" x14ac:dyDescent="0.2">
      <c r="A247" s="2"/>
      <c r="B247" s="2"/>
      <c r="C247" s="2"/>
      <c r="D247" s="2"/>
      <c r="E247" s="2"/>
      <c r="F247" s="2"/>
      <c r="G247" s="2"/>
      <c r="H247" s="55"/>
      <c r="I247" s="55"/>
      <c r="J247" s="51"/>
      <c r="K247" s="2"/>
      <c r="L247" s="2"/>
      <c r="M247" s="2"/>
      <c r="N247" s="2"/>
      <c r="O247" s="2"/>
    </row>
    <row r="248" spans="1:15" x14ac:dyDescent="0.2">
      <c r="A248" s="2"/>
      <c r="B248" s="2"/>
      <c r="C248" s="2"/>
      <c r="D248" s="2"/>
      <c r="E248" s="2"/>
      <c r="F248" s="2"/>
      <c r="G248" s="2"/>
      <c r="H248" s="55"/>
      <c r="I248" s="55"/>
      <c r="J248" s="51"/>
      <c r="K248" s="2"/>
      <c r="L248" s="2"/>
      <c r="M248" s="2"/>
      <c r="N248" s="2"/>
      <c r="O248" s="2"/>
    </row>
    <row r="249" spans="1:15" x14ac:dyDescent="0.2">
      <c r="A249" s="2"/>
      <c r="B249" s="2"/>
      <c r="C249" s="2"/>
      <c r="D249" s="2"/>
      <c r="E249" s="2"/>
      <c r="F249" s="2"/>
      <c r="G249" s="2"/>
      <c r="H249" s="55"/>
      <c r="I249" s="55"/>
      <c r="J249" s="51"/>
      <c r="K249" s="2"/>
      <c r="L249" s="2"/>
      <c r="M249" s="2"/>
      <c r="N249" s="2"/>
      <c r="O249" s="2"/>
    </row>
    <row r="250" spans="1:15" x14ac:dyDescent="0.2">
      <c r="A250" s="2"/>
      <c r="B250" s="2"/>
      <c r="C250" s="2"/>
      <c r="D250" s="2"/>
      <c r="E250" s="2"/>
      <c r="F250" s="2"/>
      <c r="G250" s="2"/>
      <c r="H250" s="55"/>
      <c r="I250" s="55"/>
      <c r="J250" s="51"/>
      <c r="K250" s="2"/>
      <c r="L250" s="2"/>
      <c r="M250" s="2"/>
      <c r="N250" s="2"/>
      <c r="O250" s="2"/>
    </row>
    <row r="251" spans="1:15" x14ac:dyDescent="0.2">
      <c r="A251" s="2"/>
      <c r="B251" s="2"/>
      <c r="C251" s="2"/>
      <c r="D251" s="2"/>
      <c r="E251" s="2"/>
      <c r="F251" s="2"/>
      <c r="G251" s="2"/>
      <c r="H251" s="55"/>
      <c r="I251" s="55"/>
      <c r="J251" s="51"/>
      <c r="K251" s="2"/>
      <c r="L251" s="2"/>
      <c r="M251" s="2"/>
      <c r="N251" s="2"/>
      <c r="O251" s="2"/>
    </row>
    <row r="252" spans="1:15" x14ac:dyDescent="0.2">
      <c r="A252" s="2"/>
      <c r="B252" s="2"/>
      <c r="C252" s="2"/>
      <c r="D252" s="2"/>
      <c r="E252" s="2"/>
      <c r="F252" s="2"/>
      <c r="G252" s="2"/>
      <c r="H252" s="55"/>
      <c r="I252" s="55"/>
      <c r="J252" s="51"/>
      <c r="K252" s="2"/>
      <c r="L252" s="2"/>
      <c r="M252" s="2"/>
      <c r="N252" s="2"/>
      <c r="O252" s="2"/>
    </row>
    <row r="253" spans="1:15" x14ac:dyDescent="0.2">
      <c r="A253" s="2"/>
      <c r="B253" s="2"/>
      <c r="C253" s="2"/>
      <c r="D253" s="2"/>
      <c r="E253" s="2"/>
      <c r="F253" s="2"/>
      <c r="G253" s="2"/>
      <c r="H253" s="55"/>
      <c r="I253" s="55"/>
      <c r="J253" s="51"/>
      <c r="K253" s="2"/>
      <c r="L253" s="2"/>
      <c r="M253" s="2"/>
      <c r="N253" s="2"/>
      <c r="O253" s="2"/>
    </row>
    <row r="254" spans="1:15" x14ac:dyDescent="0.2">
      <c r="A254" s="2"/>
      <c r="B254" s="2"/>
      <c r="C254" s="2"/>
      <c r="D254" s="2"/>
      <c r="E254" s="2"/>
      <c r="F254" s="2"/>
      <c r="G254" s="2"/>
      <c r="H254" s="55"/>
      <c r="I254" s="55"/>
      <c r="J254" s="51"/>
      <c r="K254" s="2"/>
      <c r="L254" s="2"/>
      <c r="M254" s="2"/>
      <c r="N254" s="2"/>
      <c r="O254" s="2"/>
    </row>
    <row r="255" spans="1:15" x14ac:dyDescent="0.2">
      <c r="A255" s="2"/>
      <c r="B255" s="2"/>
      <c r="C255" s="2"/>
      <c r="D255" s="2"/>
      <c r="E255" s="2"/>
      <c r="F255" s="2"/>
      <c r="G255" s="2"/>
      <c r="H255" s="55"/>
      <c r="I255" s="55"/>
      <c r="J255" s="51"/>
      <c r="K255" s="2"/>
      <c r="L255" s="2"/>
      <c r="M255" s="2"/>
      <c r="N255" s="2"/>
      <c r="O255" s="2"/>
    </row>
    <row r="256" spans="1:15" x14ac:dyDescent="0.2">
      <c r="A256" s="2"/>
      <c r="B256" s="2"/>
      <c r="C256" s="2"/>
      <c r="D256" s="2"/>
      <c r="E256" s="2"/>
      <c r="F256" s="2"/>
      <c r="G256" s="2"/>
      <c r="H256" s="55"/>
      <c r="I256" s="55"/>
      <c r="J256" s="51"/>
      <c r="K256" s="2"/>
      <c r="L256" s="2"/>
      <c r="M256" s="2"/>
      <c r="N256" s="2"/>
      <c r="O256" s="2"/>
    </row>
    <row r="257" spans="1:15" x14ac:dyDescent="0.2">
      <c r="A257" s="2"/>
      <c r="B257" s="2"/>
      <c r="C257" s="2"/>
      <c r="D257" s="2"/>
      <c r="E257" s="2"/>
      <c r="F257" s="2"/>
      <c r="G257" s="2"/>
      <c r="H257" s="55"/>
      <c r="I257" s="55"/>
      <c r="J257" s="51"/>
      <c r="K257" s="2"/>
      <c r="L257" s="2"/>
      <c r="M257" s="2"/>
      <c r="N257" s="2"/>
      <c r="O257" s="2"/>
    </row>
    <row r="258" spans="1:15" x14ac:dyDescent="0.2">
      <c r="A258" s="2"/>
      <c r="B258" s="2"/>
      <c r="C258" s="2"/>
      <c r="D258" s="2"/>
      <c r="E258" s="2"/>
      <c r="F258" s="2"/>
      <c r="G258" s="2"/>
      <c r="H258" s="55"/>
      <c r="I258" s="55"/>
      <c r="J258" s="51"/>
      <c r="K258" s="2"/>
      <c r="L258" s="2"/>
      <c r="M258" s="2"/>
      <c r="N258" s="2"/>
      <c r="O258" s="2"/>
    </row>
    <row r="259" spans="1:15" x14ac:dyDescent="0.2">
      <c r="A259" s="2"/>
      <c r="B259" s="2"/>
      <c r="C259" s="2"/>
      <c r="D259" s="2"/>
      <c r="E259" s="2"/>
      <c r="F259" s="2"/>
      <c r="G259" s="2"/>
      <c r="H259" s="55"/>
      <c r="I259" s="55"/>
      <c r="J259" s="51"/>
      <c r="K259" s="2"/>
      <c r="L259" s="2"/>
      <c r="M259" s="2"/>
      <c r="N259" s="2"/>
      <c r="O259" s="2"/>
    </row>
    <row r="260" spans="1:15" x14ac:dyDescent="0.2">
      <c r="A260" s="2"/>
      <c r="B260" s="2"/>
      <c r="C260" s="2"/>
      <c r="D260" s="2"/>
      <c r="E260" s="2"/>
      <c r="F260" s="2"/>
      <c r="G260" s="2"/>
      <c r="H260" s="55"/>
      <c r="I260" s="55"/>
      <c r="J260" s="51"/>
      <c r="K260" s="2"/>
      <c r="L260" s="2"/>
      <c r="M260" s="2"/>
      <c r="N260" s="2"/>
      <c r="O260" s="2"/>
    </row>
    <row r="261" spans="1:15" x14ac:dyDescent="0.2">
      <c r="A261" s="2"/>
      <c r="B261" s="2"/>
      <c r="C261" s="2"/>
      <c r="D261" s="2"/>
      <c r="E261" s="2"/>
      <c r="F261" s="2"/>
      <c r="G261" s="2"/>
      <c r="H261" s="55"/>
      <c r="I261" s="55"/>
      <c r="J261" s="51"/>
      <c r="K261" s="2"/>
      <c r="L261" s="2"/>
      <c r="M261" s="2"/>
      <c r="N261" s="2"/>
      <c r="O261" s="2"/>
    </row>
    <row r="262" spans="1:15" x14ac:dyDescent="0.2">
      <c r="A262" s="2"/>
      <c r="B262" s="2"/>
      <c r="C262" s="2"/>
      <c r="D262" s="2"/>
      <c r="E262" s="2"/>
      <c r="F262" s="2"/>
      <c r="G262" s="2"/>
      <c r="H262" s="55"/>
      <c r="I262" s="55"/>
      <c r="J262" s="51"/>
      <c r="K262" s="2"/>
      <c r="L262" s="2"/>
      <c r="M262" s="2"/>
      <c r="N262" s="2"/>
      <c r="O262" s="2"/>
    </row>
    <row r="263" spans="1:15" x14ac:dyDescent="0.2">
      <c r="A263" s="2"/>
      <c r="B263" s="2"/>
      <c r="C263" s="2"/>
      <c r="D263" s="2"/>
      <c r="E263" s="2"/>
      <c r="F263" s="2"/>
      <c r="G263" s="2"/>
      <c r="H263" s="55"/>
      <c r="I263" s="55"/>
      <c r="J263" s="51"/>
      <c r="K263" s="2"/>
      <c r="L263" s="2"/>
      <c r="M263" s="2"/>
      <c r="N263" s="2"/>
      <c r="O263" s="2"/>
    </row>
    <row r="264" spans="1:15" x14ac:dyDescent="0.2">
      <c r="A264" s="2"/>
      <c r="B264" s="2"/>
      <c r="C264" s="2"/>
      <c r="D264" s="2"/>
      <c r="E264" s="2"/>
      <c r="F264" s="2"/>
      <c r="G264" s="2"/>
      <c r="H264" s="55"/>
      <c r="I264" s="55"/>
      <c r="J264" s="51"/>
      <c r="K264" s="2"/>
      <c r="L264" s="2"/>
      <c r="M264" s="2"/>
      <c r="N264" s="2"/>
      <c r="O264" s="2"/>
    </row>
    <row r="265" spans="1:15" x14ac:dyDescent="0.2">
      <c r="A265" s="2"/>
      <c r="B265" s="2"/>
      <c r="C265" s="2"/>
      <c r="D265" s="2"/>
      <c r="E265" s="2"/>
      <c r="F265" s="2"/>
      <c r="G265" s="2"/>
      <c r="H265" s="55"/>
      <c r="I265" s="55"/>
      <c r="J265" s="51"/>
      <c r="K265" s="2"/>
      <c r="L265" s="2"/>
      <c r="M265" s="2"/>
      <c r="N265" s="2"/>
      <c r="O265" s="2"/>
    </row>
    <row r="266" spans="1:15" x14ac:dyDescent="0.2">
      <c r="A266" s="2"/>
      <c r="B266" s="2"/>
      <c r="C266" s="2"/>
      <c r="D266" s="2"/>
      <c r="E266" s="2"/>
      <c r="F266" s="2"/>
      <c r="G266" s="2"/>
      <c r="H266" s="55"/>
      <c r="I266" s="55"/>
      <c r="J266" s="51"/>
      <c r="K266" s="2"/>
      <c r="L266" s="2"/>
      <c r="M266" s="2"/>
      <c r="N266" s="2"/>
      <c r="O266" s="2"/>
    </row>
    <row r="267" spans="1:15" x14ac:dyDescent="0.2">
      <c r="A267" s="2"/>
      <c r="B267" s="2"/>
      <c r="C267" s="2"/>
      <c r="D267" s="2"/>
      <c r="E267" s="2"/>
      <c r="F267" s="2"/>
      <c r="G267" s="2"/>
      <c r="H267" s="55"/>
      <c r="I267" s="55"/>
      <c r="J267" s="51"/>
      <c r="K267" s="2"/>
      <c r="L267" s="2"/>
      <c r="M267" s="2"/>
      <c r="N267" s="2"/>
      <c r="O267" s="2"/>
    </row>
    <row r="268" spans="1:15" x14ac:dyDescent="0.2">
      <c r="A268" s="2"/>
      <c r="B268" s="2"/>
      <c r="C268" s="2"/>
      <c r="D268" s="2"/>
      <c r="E268" s="2"/>
      <c r="F268" s="2"/>
      <c r="G268" s="2"/>
      <c r="H268" s="55"/>
      <c r="I268" s="55"/>
      <c r="J268" s="51"/>
      <c r="K268" s="2"/>
      <c r="L268" s="2"/>
      <c r="M268" s="2"/>
      <c r="N268" s="2"/>
      <c r="O268" s="2"/>
    </row>
    <row r="269" spans="1:15" x14ac:dyDescent="0.2">
      <c r="A269" s="2"/>
      <c r="B269" s="2"/>
      <c r="C269" s="2"/>
      <c r="D269" s="2"/>
      <c r="E269" s="2"/>
      <c r="F269" s="2"/>
      <c r="G269" s="2"/>
      <c r="H269" s="55"/>
      <c r="I269" s="55"/>
      <c r="J269" s="51"/>
      <c r="K269" s="2"/>
      <c r="L269" s="2"/>
      <c r="M269" s="2"/>
      <c r="N269" s="2"/>
      <c r="O269" s="2"/>
    </row>
    <row r="270" spans="1:15" x14ac:dyDescent="0.2">
      <c r="A270" s="2"/>
      <c r="B270" s="2"/>
      <c r="C270" s="2"/>
      <c r="D270" s="2"/>
      <c r="E270" s="2"/>
      <c r="F270" s="2"/>
      <c r="G270" s="2"/>
      <c r="H270" s="55"/>
      <c r="I270" s="55"/>
      <c r="J270" s="51"/>
      <c r="K270" s="2"/>
      <c r="L270" s="2"/>
      <c r="M270" s="2"/>
      <c r="N270" s="2"/>
      <c r="O270" s="2"/>
    </row>
    <row r="271" spans="1:15" x14ac:dyDescent="0.2">
      <c r="A271" s="2"/>
      <c r="B271" s="2"/>
      <c r="C271" s="2"/>
      <c r="D271" s="2"/>
      <c r="E271" s="2"/>
      <c r="F271" s="2"/>
      <c r="G271" s="2"/>
      <c r="H271" s="55"/>
      <c r="I271" s="55"/>
      <c r="J271" s="51"/>
      <c r="K271" s="2"/>
      <c r="L271" s="2"/>
      <c r="M271" s="2"/>
      <c r="N271" s="2"/>
      <c r="O271" s="2"/>
    </row>
    <row r="272" spans="1:15" x14ac:dyDescent="0.2">
      <c r="A272" s="2"/>
      <c r="B272" s="2"/>
      <c r="C272" s="2"/>
      <c r="D272" s="2"/>
      <c r="E272" s="2"/>
      <c r="F272" s="2"/>
      <c r="G272" s="2"/>
      <c r="H272" s="55"/>
      <c r="I272" s="55"/>
      <c r="J272" s="51"/>
      <c r="K272" s="2"/>
      <c r="L272" s="2"/>
      <c r="M272" s="2"/>
      <c r="N272" s="2"/>
      <c r="O272" s="2"/>
    </row>
    <row r="273" spans="1:15" x14ac:dyDescent="0.2">
      <c r="A273" s="2"/>
      <c r="B273" s="2"/>
      <c r="C273" s="2"/>
      <c r="D273" s="2"/>
      <c r="E273" s="2"/>
      <c r="F273" s="2"/>
      <c r="G273" s="2"/>
      <c r="H273" s="55"/>
      <c r="I273" s="55"/>
      <c r="J273" s="51"/>
      <c r="K273" s="2"/>
      <c r="L273" s="2"/>
      <c r="M273" s="2"/>
      <c r="N273" s="2"/>
      <c r="O273" s="2"/>
    </row>
    <row r="274" spans="1:15" x14ac:dyDescent="0.2">
      <c r="A274" s="2"/>
      <c r="B274" s="2"/>
      <c r="C274" s="2"/>
      <c r="D274" s="2"/>
      <c r="E274" s="2"/>
      <c r="F274" s="2"/>
      <c r="G274" s="2"/>
      <c r="H274" s="55"/>
      <c r="I274" s="55"/>
      <c r="J274" s="51"/>
      <c r="K274" s="2"/>
      <c r="L274" s="2"/>
      <c r="M274" s="2"/>
      <c r="N274" s="2"/>
      <c r="O274" s="2"/>
    </row>
    <row r="275" spans="1:15" x14ac:dyDescent="0.2">
      <c r="A275" s="2"/>
      <c r="B275" s="2"/>
      <c r="C275" s="2"/>
      <c r="D275" s="2"/>
      <c r="E275" s="2"/>
      <c r="F275" s="2"/>
      <c r="G275" s="2"/>
      <c r="H275" s="55"/>
      <c r="I275" s="55"/>
      <c r="J275" s="51"/>
      <c r="K275" s="2"/>
      <c r="L275" s="2"/>
      <c r="M275" s="2"/>
      <c r="N275" s="2"/>
      <c r="O275" s="2"/>
    </row>
    <row r="276" spans="1:15" x14ac:dyDescent="0.2">
      <c r="A276" s="2"/>
      <c r="B276" s="2"/>
      <c r="C276" s="2"/>
      <c r="D276" s="2"/>
      <c r="E276" s="2"/>
      <c r="F276" s="2"/>
      <c r="G276" s="2"/>
      <c r="H276" s="55"/>
      <c r="I276" s="55"/>
      <c r="J276" s="51"/>
      <c r="K276" s="2"/>
      <c r="L276" s="2"/>
      <c r="M276" s="2"/>
      <c r="N276" s="2"/>
      <c r="O276" s="2"/>
    </row>
    <row r="277" spans="1:15" x14ac:dyDescent="0.2">
      <c r="A277" s="2"/>
      <c r="B277" s="2"/>
      <c r="C277" s="2"/>
      <c r="D277" s="2"/>
      <c r="E277" s="2"/>
      <c r="F277" s="2"/>
      <c r="G277" s="2"/>
      <c r="H277" s="55"/>
      <c r="I277" s="55"/>
      <c r="J277" s="51"/>
      <c r="K277" s="2"/>
      <c r="L277" s="2"/>
      <c r="M277" s="2"/>
      <c r="N277" s="2"/>
      <c r="O277" s="2"/>
    </row>
    <row r="278" spans="1:15" x14ac:dyDescent="0.2">
      <c r="A278" s="2"/>
      <c r="B278" s="2"/>
      <c r="C278" s="2"/>
      <c r="D278" s="2"/>
      <c r="E278" s="2"/>
      <c r="F278" s="2"/>
      <c r="G278" s="2"/>
      <c r="H278" s="55"/>
      <c r="I278" s="55"/>
      <c r="J278" s="51"/>
      <c r="K278" s="2"/>
      <c r="L278" s="2"/>
      <c r="M278" s="2"/>
      <c r="N278" s="2"/>
      <c r="O278" s="2"/>
    </row>
    <row r="279" spans="1:15" x14ac:dyDescent="0.2">
      <c r="A279" s="2"/>
      <c r="B279" s="2"/>
      <c r="C279" s="2"/>
      <c r="D279" s="2"/>
      <c r="E279" s="2"/>
      <c r="F279" s="2"/>
      <c r="G279" s="2"/>
      <c r="H279" s="55"/>
      <c r="I279" s="55"/>
      <c r="J279" s="51"/>
      <c r="K279" s="2"/>
      <c r="L279" s="2"/>
      <c r="M279" s="2"/>
      <c r="N279" s="2"/>
      <c r="O279" s="2"/>
    </row>
    <row r="280" spans="1:15" x14ac:dyDescent="0.2">
      <c r="A280" s="2"/>
      <c r="B280" s="2"/>
      <c r="C280" s="2"/>
      <c r="D280" s="2"/>
      <c r="E280" s="2"/>
      <c r="F280" s="2"/>
      <c r="G280" s="2"/>
      <c r="H280" s="55"/>
      <c r="I280" s="55"/>
      <c r="J280" s="51"/>
      <c r="K280" s="2"/>
      <c r="L280" s="2"/>
      <c r="M280" s="2"/>
      <c r="N280" s="2"/>
      <c r="O280" s="2"/>
    </row>
    <row r="281" spans="1:15" x14ac:dyDescent="0.2">
      <c r="A281" s="2"/>
      <c r="B281" s="2"/>
      <c r="C281" s="2"/>
      <c r="D281" s="2"/>
      <c r="E281" s="2"/>
      <c r="F281" s="2"/>
      <c r="G281" s="2"/>
      <c r="H281" s="55"/>
      <c r="I281" s="55"/>
      <c r="J281" s="51"/>
      <c r="K281" s="2"/>
      <c r="L281" s="2"/>
      <c r="M281" s="2"/>
      <c r="N281" s="2"/>
      <c r="O281" s="2"/>
    </row>
    <row r="282" spans="1:15" x14ac:dyDescent="0.2">
      <c r="A282" s="2"/>
      <c r="B282" s="2"/>
      <c r="C282" s="2"/>
      <c r="D282" s="2"/>
      <c r="E282" s="2"/>
      <c r="F282" s="2"/>
      <c r="G282" s="2"/>
      <c r="H282" s="55"/>
      <c r="I282" s="55"/>
      <c r="J282" s="51"/>
      <c r="K282" s="2"/>
      <c r="L282" s="2"/>
      <c r="M282" s="2"/>
      <c r="N282" s="2"/>
      <c r="O282" s="2"/>
    </row>
    <row r="283" spans="1:15" x14ac:dyDescent="0.2">
      <c r="A283" s="2"/>
      <c r="B283" s="2"/>
      <c r="C283" s="2"/>
      <c r="D283" s="2"/>
      <c r="E283" s="2"/>
      <c r="F283" s="2"/>
      <c r="G283" s="2"/>
      <c r="H283" s="55"/>
      <c r="I283" s="55"/>
      <c r="J283" s="51"/>
      <c r="K283" s="2"/>
      <c r="L283" s="2"/>
      <c r="M283" s="2"/>
      <c r="N283" s="2"/>
      <c r="O283" s="2"/>
    </row>
    <row r="284" spans="1:15" x14ac:dyDescent="0.2">
      <c r="A284" s="2"/>
      <c r="B284" s="2"/>
      <c r="C284" s="2"/>
      <c r="D284" s="2"/>
      <c r="E284" s="2"/>
      <c r="F284" s="2"/>
      <c r="G284" s="2"/>
      <c r="H284" s="55"/>
      <c r="I284" s="55"/>
      <c r="J284" s="51"/>
      <c r="K284" s="2"/>
      <c r="L284" s="2"/>
      <c r="M284" s="2"/>
      <c r="N284" s="2"/>
      <c r="O284" s="2"/>
    </row>
    <row r="285" spans="1:15" x14ac:dyDescent="0.2">
      <c r="A285" s="2"/>
      <c r="B285" s="2"/>
      <c r="C285" s="2"/>
      <c r="D285" s="2"/>
      <c r="E285" s="2"/>
      <c r="F285" s="2"/>
      <c r="G285" s="2"/>
      <c r="H285" s="55"/>
      <c r="I285" s="55"/>
      <c r="J285" s="51"/>
      <c r="K285" s="2"/>
      <c r="L285" s="2"/>
      <c r="M285" s="2"/>
      <c r="N285" s="2"/>
      <c r="O285" s="2"/>
    </row>
    <row r="286" spans="1:15" x14ac:dyDescent="0.2">
      <c r="A286" s="2"/>
      <c r="B286" s="2"/>
      <c r="C286" s="2"/>
      <c r="D286" s="2"/>
      <c r="E286" s="2"/>
      <c r="F286" s="2"/>
      <c r="G286" s="2"/>
      <c r="H286" s="55"/>
      <c r="I286" s="55"/>
      <c r="J286" s="51"/>
      <c r="K286" s="2"/>
      <c r="L286" s="2"/>
      <c r="M286" s="2"/>
      <c r="N286" s="2"/>
      <c r="O286" s="2"/>
    </row>
    <row r="287" spans="1:15" x14ac:dyDescent="0.2">
      <c r="A287" s="2"/>
      <c r="B287" s="2"/>
      <c r="C287" s="2"/>
      <c r="D287" s="2"/>
      <c r="E287" s="2"/>
      <c r="F287" s="2"/>
      <c r="G287" s="2"/>
      <c r="H287" s="55"/>
      <c r="I287" s="55"/>
      <c r="J287" s="51"/>
      <c r="K287" s="2"/>
      <c r="L287" s="2"/>
      <c r="M287" s="2"/>
      <c r="N287" s="2"/>
      <c r="O287" s="2"/>
    </row>
    <row r="288" spans="1:15" x14ac:dyDescent="0.2">
      <c r="A288" s="2"/>
      <c r="B288" s="2"/>
      <c r="C288" s="2"/>
      <c r="D288" s="2"/>
      <c r="E288" s="2"/>
      <c r="F288" s="2"/>
      <c r="G288" s="2"/>
      <c r="H288" s="55"/>
      <c r="I288" s="55"/>
      <c r="J288" s="51"/>
      <c r="K288" s="2"/>
      <c r="L288" s="2"/>
      <c r="M288" s="2"/>
      <c r="N288" s="2"/>
      <c r="O288" s="2"/>
    </row>
    <row r="289" spans="1:15" x14ac:dyDescent="0.2">
      <c r="A289" s="2"/>
      <c r="B289" s="2"/>
      <c r="C289" s="2"/>
      <c r="D289" s="2"/>
      <c r="E289" s="2"/>
      <c r="F289" s="2"/>
      <c r="G289" s="2"/>
      <c r="H289" s="55"/>
      <c r="I289" s="55"/>
      <c r="J289" s="51"/>
      <c r="K289" s="2"/>
      <c r="L289" s="2"/>
      <c r="M289" s="2"/>
      <c r="N289" s="2"/>
      <c r="O289" s="2"/>
    </row>
    <row r="290" spans="1:15" x14ac:dyDescent="0.2">
      <c r="A290" s="2"/>
      <c r="B290" s="2"/>
      <c r="C290" s="2"/>
      <c r="D290" s="2"/>
      <c r="E290" s="2"/>
      <c r="F290" s="2"/>
      <c r="G290" s="2"/>
      <c r="H290" s="55"/>
      <c r="I290" s="55"/>
      <c r="J290" s="51"/>
      <c r="K290" s="2"/>
      <c r="L290" s="2"/>
      <c r="M290" s="2"/>
      <c r="N290" s="2"/>
      <c r="O290" s="2"/>
    </row>
    <row r="291" spans="1:15" x14ac:dyDescent="0.2">
      <c r="A291" s="2"/>
      <c r="B291" s="2"/>
      <c r="C291" s="2"/>
      <c r="D291" s="2"/>
      <c r="E291" s="2"/>
      <c r="F291" s="2"/>
      <c r="G291" s="2"/>
      <c r="H291" s="55"/>
      <c r="I291" s="55"/>
      <c r="J291" s="51"/>
      <c r="K291" s="2"/>
      <c r="L291" s="2"/>
      <c r="M291" s="2"/>
      <c r="N291" s="2"/>
      <c r="O291" s="2"/>
    </row>
    <row r="292" spans="1:15" x14ac:dyDescent="0.2">
      <c r="A292" s="2"/>
      <c r="B292" s="2"/>
      <c r="C292" s="2"/>
      <c r="D292" s="2"/>
      <c r="E292" s="2"/>
      <c r="F292" s="2"/>
      <c r="G292" s="2"/>
      <c r="H292" s="55"/>
      <c r="I292" s="55"/>
      <c r="J292" s="51"/>
      <c r="K292" s="2"/>
      <c r="L292" s="2"/>
      <c r="M292" s="2"/>
      <c r="N292" s="2"/>
      <c r="O292" s="2"/>
    </row>
    <row r="293" spans="1:15" x14ac:dyDescent="0.2">
      <c r="A293" s="2"/>
      <c r="B293" s="2"/>
      <c r="C293" s="2"/>
      <c r="D293" s="2"/>
      <c r="E293" s="2"/>
      <c r="F293" s="2"/>
      <c r="G293" s="2"/>
      <c r="H293" s="55"/>
      <c r="I293" s="55"/>
      <c r="J293" s="51"/>
      <c r="K293" s="2"/>
      <c r="L293" s="2"/>
      <c r="M293" s="2"/>
      <c r="N293" s="2"/>
      <c r="O293" s="2"/>
    </row>
    <row r="294" spans="1:15" x14ac:dyDescent="0.2">
      <c r="A294" s="2"/>
      <c r="B294" s="2"/>
      <c r="C294" s="2"/>
      <c r="D294" s="2"/>
      <c r="E294" s="2"/>
      <c r="F294" s="2"/>
      <c r="G294" s="2"/>
      <c r="H294" s="55"/>
      <c r="I294" s="55"/>
      <c r="J294" s="51"/>
      <c r="K294" s="2"/>
      <c r="L294" s="2"/>
      <c r="M294" s="2"/>
      <c r="N294" s="2"/>
      <c r="O294" s="2"/>
    </row>
    <row r="295" spans="1:15" x14ac:dyDescent="0.2">
      <c r="A295" s="2"/>
      <c r="B295" s="2"/>
      <c r="C295" s="2"/>
      <c r="D295" s="2"/>
      <c r="E295" s="2"/>
      <c r="F295" s="2"/>
      <c r="G295" s="2"/>
      <c r="H295" s="55"/>
      <c r="I295" s="55"/>
      <c r="J295" s="51"/>
      <c r="K295" s="2"/>
      <c r="L295" s="2"/>
      <c r="M295" s="2"/>
      <c r="N295" s="2"/>
      <c r="O295" s="2"/>
    </row>
    <row r="296" spans="1:15" x14ac:dyDescent="0.2">
      <c r="A296" s="2"/>
      <c r="B296" s="2"/>
      <c r="C296" s="2"/>
      <c r="D296" s="2"/>
      <c r="E296" s="2"/>
      <c r="F296" s="2"/>
      <c r="G296" s="2"/>
      <c r="H296" s="55"/>
      <c r="I296" s="55"/>
      <c r="J296" s="51"/>
      <c r="K296" s="2"/>
      <c r="L296" s="2"/>
      <c r="M296" s="2"/>
      <c r="N296" s="2"/>
      <c r="O296" s="2"/>
    </row>
    <row r="297" spans="1:15" x14ac:dyDescent="0.2">
      <c r="A297" s="2"/>
      <c r="B297" s="2"/>
      <c r="C297" s="2"/>
      <c r="D297" s="2"/>
      <c r="E297" s="2"/>
      <c r="F297" s="2"/>
      <c r="G297" s="2"/>
      <c r="H297" s="55"/>
      <c r="I297" s="55"/>
      <c r="J297" s="51"/>
      <c r="K297" s="2"/>
      <c r="L297" s="2"/>
      <c r="M297" s="2"/>
      <c r="N297" s="2"/>
      <c r="O297" s="2"/>
    </row>
    <row r="298" spans="1:15" x14ac:dyDescent="0.2">
      <c r="A298" s="2"/>
      <c r="B298" s="2"/>
      <c r="C298" s="2"/>
      <c r="D298" s="2"/>
      <c r="E298" s="2"/>
      <c r="F298" s="2"/>
      <c r="G298" s="2"/>
      <c r="H298" s="55"/>
      <c r="I298" s="55"/>
      <c r="J298" s="51"/>
      <c r="K298" s="2"/>
      <c r="L298" s="2"/>
      <c r="M298" s="2"/>
      <c r="N298" s="2"/>
      <c r="O298" s="2"/>
    </row>
    <row r="299" spans="1:15" x14ac:dyDescent="0.2">
      <c r="A299" s="2"/>
      <c r="B299" s="2"/>
      <c r="C299" s="2"/>
      <c r="D299" s="2"/>
      <c r="E299" s="2"/>
      <c r="F299" s="2"/>
      <c r="G299" s="2"/>
      <c r="H299" s="55"/>
      <c r="I299" s="55"/>
      <c r="J299" s="51"/>
      <c r="K299" s="2"/>
      <c r="L299" s="2"/>
      <c r="M299" s="2"/>
      <c r="N299" s="2"/>
      <c r="O299" s="2"/>
    </row>
    <row r="300" spans="1:15" x14ac:dyDescent="0.2">
      <c r="A300" s="2"/>
      <c r="B300" s="2"/>
      <c r="C300" s="2"/>
      <c r="D300" s="2"/>
      <c r="E300" s="2"/>
      <c r="F300" s="2"/>
      <c r="G300" s="2"/>
      <c r="H300" s="55"/>
      <c r="I300" s="55"/>
      <c r="J300" s="51"/>
      <c r="K300" s="2"/>
      <c r="L300" s="2"/>
      <c r="M300" s="2"/>
      <c r="N300" s="2"/>
      <c r="O300" s="2"/>
    </row>
    <row r="301" spans="1:15" x14ac:dyDescent="0.2">
      <c r="A301" s="2"/>
      <c r="B301" s="2"/>
      <c r="C301" s="2"/>
      <c r="D301" s="2"/>
      <c r="E301" s="2"/>
      <c r="F301" s="2"/>
      <c r="G301" s="2"/>
      <c r="H301" s="55"/>
      <c r="I301" s="55"/>
      <c r="J301" s="51"/>
      <c r="K301" s="2"/>
      <c r="L301" s="2"/>
      <c r="M301" s="2"/>
      <c r="N301" s="2"/>
      <c r="O301" s="2"/>
    </row>
    <row r="302" spans="1:15" x14ac:dyDescent="0.2">
      <c r="A302" s="2"/>
      <c r="B302" s="2"/>
      <c r="C302" s="2"/>
      <c r="D302" s="2"/>
      <c r="E302" s="2"/>
      <c r="F302" s="2"/>
      <c r="G302" s="2"/>
      <c r="H302" s="55"/>
      <c r="I302" s="55"/>
      <c r="J302" s="51"/>
      <c r="K302" s="2"/>
      <c r="L302" s="2"/>
      <c r="M302" s="2"/>
      <c r="N302" s="2"/>
      <c r="O302" s="2"/>
    </row>
    <row r="303" spans="1:15" x14ac:dyDescent="0.2">
      <c r="A303" s="2"/>
      <c r="B303" s="2"/>
      <c r="C303" s="2"/>
      <c r="D303" s="2"/>
      <c r="E303" s="2"/>
      <c r="F303" s="2"/>
      <c r="G303" s="2"/>
      <c r="H303" s="55"/>
      <c r="I303" s="55"/>
      <c r="J303" s="51"/>
      <c r="K303" s="2"/>
      <c r="L303" s="2"/>
      <c r="M303" s="2"/>
      <c r="N303" s="2"/>
      <c r="O303" s="2"/>
    </row>
    <row r="304" spans="1:15" x14ac:dyDescent="0.2">
      <c r="A304" s="2"/>
      <c r="B304" s="2"/>
      <c r="C304" s="2"/>
      <c r="D304" s="2"/>
      <c r="E304" s="2"/>
      <c r="F304" s="2"/>
      <c r="G304" s="2"/>
      <c r="H304" s="55"/>
      <c r="I304" s="55"/>
      <c r="J304" s="51"/>
      <c r="K304" s="2"/>
      <c r="L304" s="2"/>
      <c r="M304" s="2"/>
      <c r="N304" s="2"/>
      <c r="O304" s="2"/>
    </row>
    <row r="305" spans="1:15" x14ac:dyDescent="0.2">
      <c r="A305" s="2"/>
      <c r="B305" s="2"/>
      <c r="C305" s="2"/>
      <c r="D305" s="2"/>
      <c r="E305" s="2"/>
      <c r="F305" s="2"/>
      <c r="G305" s="2"/>
      <c r="H305" s="55"/>
      <c r="I305" s="55"/>
      <c r="J305" s="51"/>
      <c r="K305" s="2"/>
      <c r="L305" s="2"/>
      <c r="M305" s="2"/>
      <c r="N305" s="2"/>
      <c r="O305" s="2"/>
    </row>
    <row r="306" spans="1:15" x14ac:dyDescent="0.2">
      <c r="A306" s="2"/>
      <c r="B306" s="2"/>
      <c r="C306" s="2"/>
      <c r="D306" s="2"/>
      <c r="E306" s="2"/>
      <c r="F306" s="2"/>
      <c r="G306" s="2"/>
      <c r="H306" s="55"/>
      <c r="I306" s="55"/>
      <c r="J306" s="51"/>
      <c r="K306" s="2"/>
      <c r="L306" s="2"/>
      <c r="M306" s="2"/>
      <c r="N306" s="2"/>
      <c r="O306" s="2"/>
    </row>
    <row r="307" spans="1:15" x14ac:dyDescent="0.2">
      <c r="A307" s="2"/>
      <c r="B307" s="2"/>
      <c r="C307" s="2"/>
      <c r="D307" s="2"/>
      <c r="E307" s="2"/>
      <c r="F307" s="2"/>
      <c r="G307" s="2"/>
      <c r="H307" s="55"/>
      <c r="I307" s="55"/>
      <c r="J307" s="51"/>
      <c r="K307" s="2"/>
      <c r="L307" s="2"/>
      <c r="M307" s="2"/>
      <c r="N307" s="2"/>
      <c r="O307" s="2"/>
    </row>
    <row r="308" spans="1:15" x14ac:dyDescent="0.2">
      <c r="A308" s="2"/>
      <c r="B308" s="2"/>
      <c r="C308" s="2"/>
      <c r="D308" s="2"/>
      <c r="E308" s="2"/>
      <c r="F308" s="2"/>
      <c r="G308" s="2"/>
      <c r="H308" s="55"/>
      <c r="I308" s="55"/>
      <c r="J308" s="51"/>
      <c r="K308" s="2"/>
      <c r="L308" s="2"/>
      <c r="M308" s="2"/>
      <c r="N308" s="2"/>
      <c r="O308" s="2"/>
    </row>
    <row r="309" spans="1:15" x14ac:dyDescent="0.2">
      <c r="A309" s="2"/>
      <c r="B309" s="2"/>
      <c r="C309" s="2"/>
      <c r="D309" s="2"/>
      <c r="E309" s="2"/>
      <c r="F309" s="2"/>
      <c r="G309" s="2"/>
      <c r="H309" s="55"/>
      <c r="I309" s="55"/>
      <c r="J309" s="51"/>
      <c r="K309" s="2"/>
      <c r="L309" s="2"/>
      <c r="M309" s="2"/>
      <c r="N309" s="2"/>
      <c r="O309" s="2"/>
    </row>
    <row r="310" spans="1:15" x14ac:dyDescent="0.2">
      <c r="A310" s="2"/>
      <c r="B310" s="2"/>
      <c r="C310" s="2"/>
      <c r="D310" s="2"/>
      <c r="E310" s="2"/>
      <c r="F310" s="2"/>
      <c r="G310" s="2"/>
      <c r="H310" s="55"/>
      <c r="I310" s="55"/>
      <c r="J310" s="51"/>
      <c r="K310" s="2"/>
      <c r="L310" s="2"/>
      <c r="M310" s="2"/>
      <c r="N310" s="2"/>
      <c r="O310" s="2"/>
    </row>
    <row r="311" spans="1:15" x14ac:dyDescent="0.2">
      <c r="A311" s="2"/>
      <c r="B311" s="2"/>
      <c r="C311" s="2"/>
      <c r="D311" s="2"/>
      <c r="E311" s="2"/>
      <c r="F311" s="2"/>
      <c r="G311" s="2"/>
      <c r="H311" s="55"/>
      <c r="I311" s="55"/>
      <c r="J311" s="51"/>
      <c r="K311" s="2"/>
      <c r="L311" s="2"/>
      <c r="M311" s="2"/>
      <c r="N311" s="2"/>
      <c r="O311" s="2"/>
    </row>
    <row r="312" spans="1:15" x14ac:dyDescent="0.2">
      <c r="A312" s="2"/>
      <c r="B312" s="2"/>
      <c r="C312" s="2"/>
      <c r="D312" s="2"/>
      <c r="E312" s="2"/>
      <c r="F312" s="2"/>
      <c r="G312" s="2"/>
      <c r="H312" s="55"/>
      <c r="I312" s="55"/>
      <c r="J312" s="51"/>
      <c r="K312" s="2"/>
      <c r="L312" s="2"/>
      <c r="M312" s="2"/>
      <c r="N312" s="2"/>
      <c r="O312" s="2"/>
    </row>
    <row r="313" spans="1:15" x14ac:dyDescent="0.2">
      <c r="A313" s="2"/>
      <c r="B313" s="2"/>
      <c r="C313" s="2"/>
      <c r="D313" s="2"/>
      <c r="E313" s="2"/>
      <c r="F313" s="2"/>
      <c r="G313" s="2"/>
      <c r="H313" s="55"/>
      <c r="I313" s="55"/>
      <c r="J313" s="51"/>
      <c r="K313" s="2"/>
      <c r="L313" s="2"/>
      <c r="M313" s="2"/>
      <c r="N313" s="2"/>
      <c r="O313" s="2"/>
    </row>
    <row r="314" spans="1:15" x14ac:dyDescent="0.2">
      <c r="A314" s="2"/>
      <c r="B314" s="2"/>
      <c r="C314" s="2"/>
      <c r="D314" s="2"/>
      <c r="E314" s="2"/>
      <c r="F314" s="2"/>
      <c r="G314" s="2"/>
      <c r="H314" s="55"/>
      <c r="I314" s="55"/>
      <c r="J314" s="51"/>
      <c r="K314" s="2"/>
      <c r="L314" s="2"/>
      <c r="M314" s="2"/>
      <c r="N314" s="2"/>
      <c r="O314" s="2"/>
    </row>
    <row r="315" spans="1:15" x14ac:dyDescent="0.2">
      <c r="A315" s="2"/>
      <c r="B315" s="2"/>
      <c r="C315" s="2"/>
      <c r="D315" s="2"/>
      <c r="E315" s="2"/>
      <c r="F315" s="2"/>
      <c r="G315" s="2"/>
      <c r="H315" s="55"/>
      <c r="I315" s="55"/>
      <c r="J315" s="51"/>
      <c r="K315" s="2"/>
      <c r="L315" s="2"/>
      <c r="M315" s="2"/>
      <c r="N315" s="2"/>
      <c r="O315" s="2"/>
    </row>
    <row r="316" spans="1:15" x14ac:dyDescent="0.2">
      <c r="A316" s="2"/>
      <c r="B316" s="2"/>
      <c r="C316" s="2"/>
      <c r="D316" s="2"/>
      <c r="E316" s="2"/>
      <c r="F316" s="2"/>
      <c r="G316" s="2"/>
      <c r="H316" s="55"/>
      <c r="I316" s="55"/>
      <c r="J316" s="51"/>
      <c r="K316" s="2"/>
      <c r="L316" s="2"/>
      <c r="M316" s="2"/>
      <c r="N316" s="2"/>
      <c r="O316" s="2"/>
    </row>
    <row r="317" spans="1:15" x14ac:dyDescent="0.2">
      <c r="A317" s="2"/>
      <c r="B317" s="2"/>
      <c r="C317" s="2"/>
      <c r="D317" s="2"/>
      <c r="E317" s="2"/>
      <c r="F317" s="2"/>
      <c r="G317" s="2"/>
      <c r="H317" s="55"/>
      <c r="I317" s="55"/>
      <c r="J317" s="51"/>
      <c r="K317" s="2"/>
      <c r="L317" s="2"/>
      <c r="M317" s="2"/>
      <c r="N317" s="2"/>
      <c r="O317" s="2"/>
    </row>
    <row r="318" spans="1:15" x14ac:dyDescent="0.2">
      <c r="A318" s="2"/>
      <c r="B318" s="2"/>
      <c r="C318" s="2"/>
      <c r="D318" s="2"/>
      <c r="E318" s="2"/>
      <c r="F318" s="2"/>
      <c r="G318" s="2"/>
      <c r="H318" s="55"/>
      <c r="I318" s="55"/>
      <c r="J318" s="51"/>
      <c r="K318" s="2"/>
      <c r="L318" s="2"/>
      <c r="M318" s="2"/>
      <c r="N318" s="2"/>
      <c r="O318" s="2"/>
    </row>
    <row r="319" spans="1:15" x14ac:dyDescent="0.2">
      <c r="A319" s="2"/>
      <c r="B319" s="2"/>
      <c r="C319" s="2"/>
      <c r="D319" s="2"/>
      <c r="E319" s="2"/>
      <c r="F319" s="2"/>
      <c r="G319" s="2"/>
      <c r="H319" s="55"/>
      <c r="I319" s="55"/>
      <c r="J319" s="51"/>
      <c r="K319" s="2"/>
      <c r="L319" s="2"/>
      <c r="M319" s="2"/>
      <c r="N319" s="2"/>
      <c r="O319" s="2"/>
    </row>
    <row r="320" spans="1:15" x14ac:dyDescent="0.2">
      <c r="A320" s="2"/>
      <c r="B320" s="2"/>
      <c r="C320" s="2"/>
      <c r="D320" s="2"/>
      <c r="E320" s="2"/>
      <c r="F320" s="2"/>
      <c r="G320" s="2"/>
      <c r="H320" s="55"/>
      <c r="I320" s="55"/>
      <c r="J320" s="51"/>
      <c r="K320" s="2"/>
      <c r="L320" s="2"/>
      <c r="M320" s="2"/>
      <c r="N320" s="2"/>
      <c r="O320" s="2"/>
    </row>
    <row r="321" spans="1:15" x14ac:dyDescent="0.2">
      <c r="A321" s="2"/>
      <c r="B321" s="2"/>
      <c r="C321" s="2"/>
      <c r="D321" s="2"/>
      <c r="E321" s="2"/>
      <c r="F321" s="2"/>
      <c r="G321" s="2"/>
      <c r="H321" s="55"/>
      <c r="I321" s="55"/>
      <c r="J321" s="51"/>
      <c r="K321" s="2"/>
      <c r="L321" s="2"/>
      <c r="M321" s="2"/>
      <c r="N321" s="2"/>
      <c r="O321" s="2"/>
    </row>
    <row r="322" spans="1:15" x14ac:dyDescent="0.2">
      <c r="A322" s="2"/>
      <c r="B322" s="2"/>
      <c r="C322" s="2"/>
      <c r="D322" s="2"/>
      <c r="E322" s="2"/>
      <c r="F322" s="2"/>
      <c r="G322" s="2"/>
      <c r="H322" s="55"/>
      <c r="I322" s="55"/>
      <c r="J322" s="51"/>
      <c r="K322" s="2"/>
      <c r="L322" s="2"/>
      <c r="M322" s="2"/>
      <c r="N322" s="2"/>
      <c r="O322" s="2"/>
    </row>
    <row r="323" spans="1:15" x14ac:dyDescent="0.2">
      <c r="A323" s="2"/>
      <c r="B323" s="2"/>
      <c r="C323" s="2"/>
      <c r="D323" s="2"/>
      <c r="E323" s="2"/>
      <c r="F323" s="2"/>
      <c r="G323" s="2"/>
      <c r="H323" s="55"/>
      <c r="I323" s="55"/>
      <c r="J323" s="51"/>
      <c r="K323" s="2"/>
      <c r="L323" s="2"/>
      <c r="M323" s="2"/>
      <c r="N323" s="2"/>
      <c r="O323" s="2"/>
    </row>
    <row r="324" spans="1:15" x14ac:dyDescent="0.2">
      <c r="A324" s="2"/>
      <c r="B324" s="2"/>
      <c r="C324" s="2"/>
      <c r="D324" s="2"/>
      <c r="E324" s="2"/>
      <c r="F324" s="2"/>
      <c r="G324" s="2"/>
      <c r="H324" s="55"/>
      <c r="I324" s="55"/>
      <c r="J324" s="51"/>
      <c r="K324" s="2"/>
      <c r="L324" s="2"/>
      <c r="M324" s="2"/>
      <c r="N324" s="2"/>
      <c r="O324" s="2"/>
    </row>
    <row r="325" spans="1:15" x14ac:dyDescent="0.2">
      <c r="A325" s="2"/>
      <c r="B325" s="2"/>
      <c r="C325" s="2"/>
      <c r="D325" s="2"/>
      <c r="E325" s="2"/>
      <c r="F325" s="2"/>
      <c r="G325" s="2"/>
      <c r="H325" s="55"/>
      <c r="I325" s="55"/>
      <c r="J325" s="51"/>
      <c r="K325" s="2"/>
      <c r="L325" s="2"/>
      <c r="M325" s="2"/>
      <c r="N325" s="2"/>
      <c r="O325" s="2"/>
    </row>
    <row r="326" spans="1:15" x14ac:dyDescent="0.2">
      <c r="A326" s="2"/>
      <c r="B326" s="2"/>
      <c r="C326" s="2"/>
      <c r="D326" s="2"/>
      <c r="E326" s="2"/>
      <c r="F326" s="2"/>
      <c r="G326" s="2"/>
      <c r="H326" s="55"/>
      <c r="I326" s="55"/>
      <c r="J326" s="51"/>
      <c r="K326" s="2"/>
      <c r="L326" s="2"/>
      <c r="M326" s="2"/>
      <c r="N326" s="2"/>
      <c r="O326" s="2"/>
    </row>
    <row r="327" spans="1:15" x14ac:dyDescent="0.2">
      <c r="A327" s="2"/>
      <c r="B327" s="2"/>
      <c r="C327" s="2"/>
      <c r="D327" s="2"/>
      <c r="E327" s="2"/>
      <c r="F327" s="2"/>
      <c r="G327" s="2"/>
      <c r="H327" s="55"/>
      <c r="I327" s="55"/>
      <c r="J327" s="51"/>
      <c r="K327" s="2"/>
      <c r="L327" s="2"/>
      <c r="M327" s="2"/>
      <c r="N327" s="2"/>
      <c r="O327" s="2"/>
    </row>
    <row r="328" spans="1:15" x14ac:dyDescent="0.2">
      <c r="A328" s="2"/>
      <c r="B328" s="2"/>
      <c r="C328" s="2"/>
      <c r="D328" s="2"/>
      <c r="E328" s="2"/>
      <c r="F328" s="2"/>
      <c r="G328" s="2"/>
      <c r="H328" s="55"/>
      <c r="I328" s="55"/>
      <c r="J328" s="51"/>
      <c r="K328" s="2"/>
      <c r="L328" s="2"/>
      <c r="M328" s="2"/>
      <c r="N328" s="2"/>
      <c r="O328" s="2"/>
    </row>
    <row r="329" spans="1:15" x14ac:dyDescent="0.2">
      <c r="A329" s="2"/>
      <c r="B329" s="2"/>
      <c r="C329" s="2"/>
      <c r="D329" s="2"/>
      <c r="E329" s="2"/>
      <c r="F329" s="2"/>
      <c r="G329" s="2"/>
      <c r="H329" s="55"/>
      <c r="I329" s="55"/>
      <c r="J329" s="51"/>
      <c r="K329" s="2"/>
      <c r="L329" s="2"/>
      <c r="M329" s="2"/>
      <c r="N329" s="2"/>
      <c r="O329" s="2"/>
    </row>
    <row r="330" spans="1:15" x14ac:dyDescent="0.2">
      <c r="A330" s="2"/>
      <c r="B330" s="2"/>
      <c r="C330" s="2"/>
      <c r="D330" s="2"/>
      <c r="E330" s="2"/>
      <c r="F330" s="2"/>
      <c r="G330" s="2"/>
      <c r="H330" s="55"/>
      <c r="I330" s="55"/>
      <c r="J330" s="51"/>
      <c r="K330" s="2"/>
      <c r="L330" s="2"/>
      <c r="M330" s="2"/>
      <c r="N330" s="2"/>
      <c r="O330" s="2"/>
    </row>
    <row r="331" spans="1:15" x14ac:dyDescent="0.2">
      <c r="A331" s="2"/>
      <c r="B331" s="2"/>
      <c r="C331" s="2"/>
      <c r="D331" s="2"/>
      <c r="E331" s="2"/>
      <c r="F331" s="2"/>
      <c r="G331" s="2"/>
      <c r="H331" s="55"/>
      <c r="I331" s="55"/>
      <c r="J331" s="51"/>
      <c r="K331" s="2"/>
      <c r="L331" s="2"/>
      <c r="M331" s="2"/>
      <c r="N331" s="2"/>
      <c r="O331" s="2"/>
    </row>
    <row r="332" spans="1:15" x14ac:dyDescent="0.2">
      <c r="A332" s="2"/>
      <c r="B332" s="2"/>
      <c r="C332" s="2"/>
      <c r="D332" s="2"/>
      <c r="E332" s="2"/>
      <c r="F332" s="2"/>
      <c r="G332" s="2"/>
      <c r="H332" s="55"/>
      <c r="I332" s="55"/>
      <c r="J332" s="51"/>
      <c r="K332" s="2"/>
      <c r="L332" s="2"/>
      <c r="M332" s="2"/>
      <c r="N332" s="2"/>
      <c r="O332" s="2"/>
    </row>
    <row r="333" spans="1:15" x14ac:dyDescent="0.2">
      <c r="A333" s="2"/>
      <c r="B333" s="2"/>
      <c r="C333" s="2"/>
      <c r="D333" s="2"/>
      <c r="E333" s="2"/>
      <c r="F333" s="2"/>
      <c r="G333" s="2"/>
      <c r="H333" s="55"/>
      <c r="I333" s="55"/>
      <c r="J333" s="51"/>
      <c r="K333" s="2"/>
      <c r="L333" s="2"/>
      <c r="M333" s="2"/>
      <c r="N333" s="2"/>
      <c r="O333" s="2"/>
    </row>
    <row r="334" spans="1:15" x14ac:dyDescent="0.2">
      <c r="A334" s="2"/>
      <c r="B334" s="2"/>
      <c r="C334" s="2"/>
      <c r="D334" s="2"/>
      <c r="E334" s="2"/>
      <c r="F334" s="2"/>
      <c r="G334" s="2"/>
      <c r="H334" s="55"/>
      <c r="I334" s="55"/>
      <c r="J334" s="51"/>
      <c r="K334" s="2"/>
      <c r="L334" s="2"/>
      <c r="M334" s="2"/>
      <c r="N334" s="2"/>
      <c r="O334" s="2"/>
    </row>
    <row r="335" spans="1:15" x14ac:dyDescent="0.2">
      <c r="A335" s="2"/>
      <c r="B335" s="2"/>
      <c r="C335" s="2"/>
      <c r="D335" s="2"/>
      <c r="E335" s="2"/>
      <c r="F335" s="2"/>
      <c r="G335" s="2"/>
      <c r="H335" s="55"/>
      <c r="I335" s="55"/>
      <c r="J335" s="51"/>
      <c r="K335" s="2"/>
      <c r="L335" s="2"/>
      <c r="M335" s="2"/>
      <c r="N335" s="2"/>
      <c r="O335" s="2"/>
    </row>
    <row r="336" spans="1:15" x14ac:dyDescent="0.2">
      <c r="A336" s="2"/>
      <c r="B336" s="2"/>
      <c r="C336" s="2"/>
      <c r="D336" s="2"/>
      <c r="E336" s="2"/>
      <c r="F336" s="2"/>
      <c r="G336" s="2"/>
      <c r="H336" s="55"/>
      <c r="I336" s="55"/>
      <c r="J336" s="51"/>
      <c r="K336" s="2"/>
      <c r="L336" s="2"/>
      <c r="M336" s="2"/>
      <c r="N336" s="2"/>
      <c r="O336" s="2"/>
    </row>
    <row r="337" spans="1:15" x14ac:dyDescent="0.2">
      <c r="A337" s="2"/>
      <c r="B337" s="2"/>
      <c r="C337" s="2"/>
      <c r="D337" s="2"/>
      <c r="E337" s="2"/>
      <c r="F337" s="2"/>
      <c r="G337" s="2"/>
      <c r="H337" s="55"/>
      <c r="I337" s="55"/>
      <c r="J337" s="51"/>
      <c r="K337" s="2"/>
      <c r="L337" s="2"/>
      <c r="M337" s="2"/>
      <c r="N337" s="2"/>
      <c r="O337" s="2"/>
    </row>
    <row r="338" spans="1:15" x14ac:dyDescent="0.2">
      <c r="A338" s="2"/>
      <c r="B338" s="2"/>
      <c r="C338" s="2"/>
      <c r="D338" s="2"/>
      <c r="E338" s="2"/>
      <c r="F338" s="2"/>
      <c r="G338" s="2"/>
      <c r="H338" s="55"/>
      <c r="I338" s="55"/>
      <c r="J338" s="51"/>
      <c r="K338" s="2"/>
      <c r="L338" s="2"/>
      <c r="M338" s="2"/>
      <c r="N338" s="2"/>
      <c r="O338" s="2"/>
    </row>
    <row r="339" spans="1:15" x14ac:dyDescent="0.2">
      <c r="A339" s="2"/>
      <c r="B339" s="2"/>
      <c r="C339" s="2"/>
      <c r="D339" s="2"/>
      <c r="E339" s="2"/>
      <c r="F339" s="2"/>
      <c r="G339" s="2"/>
      <c r="H339" s="55"/>
      <c r="I339" s="55"/>
      <c r="J339" s="51"/>
      <c r="K339" s="2"/>
      <c r="L339" s="2"/>
      <c r="M339" s="2"/>
      <c r="N339" s="2"/>
      <c r="O339" s="2"/>
    </row>
    <row r="340" spans="1:15" x14ac:dyDescent="0.2">
      <c r="A340" s="2"/>
      <c r="B340" s="2"/>
      <c r="C340" s="2"/>
      <c r="D340" s="2"/>
      <c r="E340" s="2"/>
      <c r="F340" s="2"/>
      <c r="G340" s="2"/>
      <c r="H340" s="55"/>
      <c r="I340" s="55"/>
      <c r="J340" s="51"/>
      <c r="K340" s="2"/>
      <c r="L340" s="2"/>
      <c r="M340" s="2"/>
      <c r="N340" s="2"/>
      <c r="O340" s="2"/>
    </row>
    <row r="341" spans="1:15" x14ac:dyDescent="0.2">
      <c r="A341" s="2"/>
      <c r="B341" s="2"/>
      <c r="C341" s="2"/>
      <c r="D341" s="2"/>
      <c r="E341" s="2"/>
      <c r="F341" s="2"/>
      <c r="G341" s="2"/>
      <c r="H341" s="55"/>
      <c r="I341" s="55"/>
      <c r="J341" s="51"/>
      <c r="K341" s="2"/>
      <c r="L341" s="2"/>
      <c r="M341" s="2"/>
      <c r="N341" s="2"/>
      <c r="O341" s="2"/>
    </row>
    <row r="342" spans="1:15" x14ac:dyDescent="0.2">
      <c r="A342" s="2"/>
      <c r="B342" s="2"/>
      <c r="C342" s="2"/>
      <c r="D342" s="2"/>
      <c r="E342" s="2"/>
      <c r="F342" s="2"/>
      <c r="G342" s="2"/>
      <c r="H342" s="55"/>
      <c r="I342" s="55"/>
      <c r="J342" s="51"/>
      <c r="K342" s="2"/>
      <c r="L342" s="2"/>
      <c r="M342" s="2"/>
      <c r="N342" s="2"/>
      <c r="O342" s="2"/>
    </row>
    <row r="343" spans="1:15" x14ac:dyDescent="0.2">
      <c r="A343" s="2"/>
      <c r="B343" s="2"/>
      <c r="C343" s="2"/>
      <c r="D343" s="2"/>
      <c r="E343" s="2"/>
      <c r="F343" s="2"/>
      <c r="G343" s="2"/>
      <c r="H343" s="55"/>
      <c r="I343" s="55"/>
      <c r="J343" s="51"/>
      <c r="K343" s="2"/>
      <c r="L343" s="2"/>
      <c r="M343" s="2"/>
      <c r="N343" s="2"/>
      <c r="O343" s="2"/>
    </row>
    <row r="344" spans="1:15" x14ac:dyDescent="0.2">
      <c r="A344" s="2"/>
      <c r="B344" s="2"/>
      <c r="C344" s="2"/>
      <c r="D344" s="2"/>
      <c r="E344" s="2"/>
      <c r="F344" s="2"/>
      <c r="G344" s="2"/>
      <c r="H344" s="55"/>
      <c r="I344" s="55"/>
      <c r="J344" s="51"/>
      <c r="K344" s="2"/>
      <c r="L344" s="2"/>
      <c r="M344" s="2"/>
      <c r="N344" s="2"/>
      <c r="O344" s="2"/>
    </row>
    <row r="345" spans="1:15" x14ac:dyDescent="0.2">
      <c r="A345" s="2"/>
      <c r="B345" s="2"/>
      <c r="C345" s="2"/>
      <c r="D345" s="2"/>
      <c r="E345" s="2"/>
      <c r="F345" s="2"/>
      <c r="G345" s="2"/>
      <c r="H345" s="55"/>
      <c r="I345" s="55"/>
      <c r="J345" s="51"/>
      <c r="K345" s="2"/>
      <c r="L345" s="2"/>
      <c r="M345" s="2"/>
      <c r="N345" s="2"/>
      <c r="O345" s="2"/>
    </row>
    <row r="346" spans="1:15" x14ac:dyDescent="0.2">
      <c r="A346" s="2"/>
      <c r="B346" s="2"/>
      <c r="C346" s="2"/>
      <c r="D346" s="2"/>
      <c r="E346" s="2"/>
      <c r="F346" s="2"/>
      <c r="G346" s="2"/>
      <c r="H346" s="55"/>
      <c r="I346" s="55"/>
      <c r="J346" s="51"/>
      <c r="K346" s="2"/>
      <c r="L346" s="2"/>
      <c r="M346" s="2"/>
      <c r="N346" s="2"/>
      <c r="O346" s="2"/>
    </row>
    <row r="347" spans="1:15" x14ac:dyDescent="0.2">
      <c r="A347" s="2"/>
      <c r="B347" s="2"/>
      <c r="C347" s="2"/>
      <c r="D347" s="2"/>
      <c r="E347" s="2"/>
      <c r="F347" s="2"/>
      <c r="G347" s="2"/>
      <c r="H347" s="55"/>
      <c r="I347" s="55"/>
      <c r="J347" s="51"/>
      <c r="K347" s="2"/>
      <c r="L347" s="2"/>
      <c r="M347" s="2"/>
      <c r="N347" s="2"/>
      <c r="O347" s="2"/>
    </row>
    <row r="348" spans="1:15" x14ac:dyDescent="0.2">
      <c r="A348" s="2"/>
      <c r="B348" s="2"/>
      <c r="C348" s="2"/>
      <c r="D348" s="2"/>
      <c r="E348" s="2"/>
      <c r="F348" s="2"/>
      <c r="G348" s="2"/>
      <c r="H348" s="55"/>
      <c r="I348" s="55"/>
      <c r="J348" s="51"/>
      <c r="K348" s="2"/>
      <c r="L348" s="2"/>
      <c r="M348" s="2"/>
      <c r="N348" s="2"/>
      <c r="O348" s="2"/>
    </row>
    <row r="349" spans="1:15" x14ac:dyDescent="0.2">
      <c r="A349" s="2"/>
      <c r="B349" s="2"/>
      <c r="C349" s="2"/>
      <c r="D349" s="2"/>
      <c r="E349" s="2"/>
      <c r="F349" s="2"/>
      <c r="G349" s="2"/>
      <c r="H349" s="55"/>
      <c r="I349" s="55"/>
      <c r="J349" s="51"/>
      <c r="K349" s="2"/>
      <c r="L349" s="2"/>
      <c r="M349" s="2"/>
      <c r="N349" s="2"/>
      <c r="O349" s="2"/>
    </row>
    <row r="350" spans="1:15" x14ac:dyDescent="0.2">
      <c r="A350" s="2"/>
      <c r="B350" s="2"/>
      <c r="C350" s="2"/>
      <c r="D350" s="2"/>
      <c r="E350" s="2"/>
      <c r="F350" s="2"/>
      <c r="G350" s="2"/>
      <c r="H350" s="55"/>
      <c r="I350" s="55"/>
      <c r="J350" s="51"/>
      <c r="K350" s="2"/>
      <c r="L350" s="2"/>
      <c r="M350" s="2"/>
      <c r="N350" s="2"/>
      <c r="O350" s="2"/>
    </row>
    <row r="351" spans="1:15" x14ac:dyDescent="0.2">
      <c r="A351" s="2"/>
      <c r="B351" s="2"/>
      <c r="C351" s="2"/>
      <c r="D351" s="2"/>
      <c r="E351" s="2"/>
      <c r="F351" s="2"/>
      <c r="G351" s="2"/>
      <c r="H351" s="55"/>
      <c r="I351" s="55"/>
      <c r="J351" s="51"/>
      <c r="K351" s="2"/>
      <c r="L351" s="2"/>
      <c r="M351" s="2"/>
      <c r="N351" s="2"/>
      <c r="O351" s="2"/>
    </row>
    <row r="352" spans="1:15" x14ac:dyDescent="0.2">
      <c r="A352" s="2"/>
      <c r="B352" s="2"/>
      <c r="C352" s="2"/>
      <c r="D352" s="2"/>
      <c r="E352" s="2"/>
      <c r="F352" s="2"/>
      <c r="G352" s="2"/>
      <c r="H352" s="55"/>
      <c r="I352" s="55"/>
      <c r="J352" s="51"/>
      <c r="K352" s="2"/>
      <c r="L352" s="2"/>
      <c r="M352" s="2"/>
      <c r="N352" s="2"/>
      <c r="O352" s="2"/>
    </row>
    <row r="353" spans="1:15" x14ac:dyDescent="0.2">
      <c r="A353" s="2"/>
      <c r="B353" s="2"/>
      <c r="C353" s="2"/>
      <c r="D353" s="2"/>
      <c r="E353" s="2"/>
      <c r="F353" s="2"/>
      <c r="G353" s="2"/>
      <c r="H353" s="55"/>
      <c r="I353" s="55"/>
      <c r="J353" s="51"/>
      <c r="K353" s="2"/>
      <c r="L353" s="2"/>
      <c r="M353" s="2"/>
      <c r="N353" s="2"/>
      <c r="O353" s="2"/>
    </row>
    <row r="354" spans="1:15" x14ac:dyDescent="0.2">
      <c r="A354" s="2"/>
      <c r="B354" s="2"/>
      <c r="C354" s="2"/>
      <c r="D354" s="2"/>
      <c r="E354" s="2"/>
      <c r="F354" s="2"/>
      <c r="G354" s="2"/>
      <c r="H354" s="55"/>
      <c r="I354" s="55"/>
      <c r="J354" s="51"/>
      <c r="K354" s="2"/>
      <c r="L354" s="2"/>
      <c r="M354" s="2"/>
      <c r="N354" s="2"/>
      <c r="O354" s="2"/>
    </row>
    <row r="355" spans="1:15" x14ac:dyDescent="0.2">
      <c r="A355" s="2"/>
      <c r="B355" s="2"/>
      <c r="C355" s="2"/>
      <c r="D355" s="2"/>
      <c r="E355" s="2"/>
      <c r="F355" s="2"/>
      <c r="G355" s="2"/>
      <c r="H355" s="55"/>
      <c r="I355" s="55"/>
      <c r="J355" s="51"/>
      <c r="K355" s="2"/>
      <c r="L355" s="2"/>
      <c r="M355" s="2"/>
      <c r="N355" s="2"/>
      <c r="O355" s="2"/>
    </row>
  </sheetData>
  <phoneticPr fontId="0" type="noConversion"/>
  <printOptions horizontalCentered="1"/>
  <pageMargins left="0.7" right="0.5" top="0.5" bottom="0.2" header="0.5" footer="0.5"/>
  <pageSetup scale="70" orientation="landscape" r:id="rId1"/>
  <headerFooter alignWithMargins="0"/>
  <rowBreaks count="1" manualBreakCount="1">
    <brk id="4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5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5.5546875" style="3" customWidth="1"/>
    <col min="2" max="2" width="8.6640625" style="3" customWidth="1"/>
    <col min="3" max="3" width="13.6640625" style="90" customWidth="1"/>
    <col min="4" max="4" width="15.77734375" style="90" customWidth="1"/>
    <col min="5" max="5" width="4.77734375" style="3" customWidth="1"/>
    <col min="6" max="6" width="15.77734375" style="90" customWidth="1"/>
    <col min="7" max="7" width="4.77734375" style="3" customWidth="1"/>
    <col min="8" max="9" width="16.6640625" style="107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76"/>
      <c r="D1" s="76"/>
      <c r="E1" s="2"/>
      <c r="F1" s="76"/>
      <c r="G1" s="2"/>
      <c r="H1" s="98"/>
      <c r="I1" s="98"/>
      <c r="J1" s="2"/>
      <c r="K1" s="2"/>
      <c r="L1" s="2"/>
      <c r="M1" s="2"/>
      <c r="N1" s="2"/>
      <c r="O1" s="2"/>
    </row>
    <row r="2" spans="1:15" ht="18" customHeight="1" x14ac:dyDescent="0.3">
      <c r="A2" s="4" t="s">
        <v>49</v>
      </c>
      <c r="B2" s="2"/>
      <c r="C2" s="76"/>
      <c r="D2" s="76"/>
      <c r="E2" s="2"/>
      <c r="F2" s="76"/>
      <c r="G2" s="2"/>
      <c r="H2" s="98"/>
      <c r="I2" s="98"/>
      <c r="J2" s="2"/>
      <c r="K2" s="2"/>
      <c r="L2" s="2"/>
      <c r="M2" s="2"/>
      <c r="N2" s="2"/>
      <c r="O2" s="2"/>
    </row>
    <row r="3" spans="1:15" ht="18" x14ac:dyDescent="0.25">
      <c r="A3" s="1" t="s">
        <v>71</v>
      </c>
      <c r="B3" s="2"/>
      <c r="C3" s="76"/>
      <c r="D3" s="76"/>
      <c r="E3" s="2"/>
      <c r="F3" s="76"/>
      <c r="G3" s="2"/>
      <c r="H3" s="98"/>
      <c r="I3" s="98"/>
      <c r="J3" s="2"/>
      <c r="K3" s="2"/>
      <c r="L3" s="2"/>
      <c r="M3" s="2"/>
      <c r="N3" s="2"/>
      <c r="O3" s="2"/>
    </row>
    <row r="4" spans="1:15" x14ac:dyDescent="0.2">
      <c r="A4" s="62" t="s">
        <v>72</v>
      </c>
      <c r="B4" s="2"/>
      <c r="C4" s="76"/>
      <c r="D4" s="76"/>
      <c r="E4" s="2"/>
      <c r="F4" s="76"/>
      <c r="G4" s="2"/>
      <c r="H4" s="98"/>
      <c r="I4" s="98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76"/>
      <c r="D5" s="76"/>
      <c r="E5" s="2"/>
      <c r="F5" s="76"/>
      <c r="G5" s="2"/>
      <c r="H5" s="98"/>
      <c r="I5" s="98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77"/>
      <c r="D8" s="77"/>
      <c r="E8" s="16"/>
      <c r="F8" s="77"/>
      <c r="G8" s="16"/>
      <c r="H8" s="99"/>
      <c r="I8" s="99"/>
      <c r="J8" s="17"/>
      <c r="K8" s="9"/>
      <c r="O8" s="2"/>
    </row>
    <row r="9" spans="1:15" ht="15" customHeight="1" x14ac:dyDescent="0.25">
      <c r="A9" s="18" t="s">
        <v>44</v>
      </c>
      <c r="B9" s="19">
        <v>45992</v>
      </c>
      <c r="C9" s="78">
        <v>2888070</v>
      </c>
      <c r="D9" s="100">
        <v>57790274.270000003</v>
      </c>
      <c r="E9" s="68"/>
      <c r="F9" s="100">
        <v>53955821.369999997</v>
      </c>
      <c r="G9" s="68"/>
      <c r="H9" s="108">
        <f t="shared" ref="H9:H14" si="0">+D9-F9</f>
        <v>3834452.900000006</v>
      </c>
      <c r="I9" s="100">
        <f>+H9*0.1</f>
        <v>383445.29000000062</v>
      </c>
      <c r="J9" s="20"/>
      <c r="K9" s="9"/>
      <c r="O9" s="2"/>
    </row>
    <row r="10" spans="1:15" ht="15" customHeight="1" x14ac:dyDescent="0.25">
      <c r="A10" s="18"/>
      <c r="B10" s="19">
        <v>46023</v>
      </c>
      <c r="C10" s="78">
        <v>1934170</v>
      </c>
      <c r="D10" s="100">
        <v>34032785.780000001</v>
      </c>
      <c r="E10" s="68"/>
      <c r="F10" s="100">
        <v>35286153.549999997</v>
      </c>
      <c r="G10" s="68"/>
      <c r="H10" s="108">
        <f t="shared" si="0"/>
        <v>-1253367.7699999958</v>
      </c>
      <c r="I10" s="100">
        <v>0</v>
      </c>
      <c r="J10" s="20"/>
      <c r="K10" s="9"/>
      <c r="O10" s="2"/>
    </row>
    <row r="11" spans="1:15" ht="15" customHeight="1" x14ac:dyDescent="0.25">
      <c r="A11" s="18"/>
      <c r="B11" s="19">
        <v>46054</v>
      </c>
      <c r="C11" s="78">
        <v>1067845</v>
      </c>
      <c r="D11" s="100">
        <v>20448884.43</v>
      </c>
      <c r="E11" s="68"/>
      <c r="F11" s="100">
        <f>19528025.56+1253367.77</f>
        <v>20781393.329999998</v>
      </c>
      <c r="G11" s="68"/>
      <c r="H11" s="108">
        <f t="shared" si="0"/>
        <v>-332508.89999999851</v>
      </c>
      <c r="I11" s="100">
        <v>0</v>
      </c>
      <c r="J11" s="20"/>
      <c r="K11" s="9"/>
      <c r="O11" s="2"/>
    </row>
    <row r="12" spans="1:15" ht="15" customHeight="1" x14ac:dyDescent="0.25">
      <c r="A12" s="18"/>
      <c r="B12" s="19">
        <v>46082</v>
      </c>
      <c r="C12" s="78">
        <v>1195670</v>
      </c>
      <c r="D12" s="100">
        <v>27196267.149999999</v>
      </c>
      <c r="E12" s="68"/>
      <c r="F12" s="100">
        <f>26056685.69+332508.9</f>
        <v>26389194.59</v>
      </c>
      <c r="G12" s="68"/>
      <c r="H12" s="108">
        <f t="shared" si="0"/>
        <v>807072.55999999866</v>
      </c>
      <c r="I12" s="100">
        <f>+H12*0.1</f>
        <v>80707.255999999878</v>
      </c>
      <c r="J12" s="20"/>
      <c r="K12" s="9"/>
      <c r="O12" s="2"/>
    </row>
    <row r="13" spans="1:15" ht="15" customHeight="1" x14ac:dyDescent="0.25">
      <c r="A13" s="18"/>
      <c r="B13" s="19">
        <v>46113</v>
      </c>
      <c r="C13" s="78">
        <v>988073</v>
      </c>
      <c r="D13" s="100">
        <v>22182014.780000001</v>
      </c>
      <c r="E13" s="68"/>
      <c r="F13" s="100">
        <v>21068403.149999999</v>
      </c>
      <c r="G13" s="68"/>
      <c r="H13" s="108">
        <f t="shared" si="0"/>
        <v>1113611.6300000027</v>
      </c>
      <c r="I13" s="100">
        <f>+H13*0.1</f>
        <v>111361.16300000028</v>
      </c>
      <c r="J13" s="20"/>
      <c r="K13" s="9"/>
      <c r="O13" s="2"/>
    </row>
    <row r="14" spans="1:15" ht="15" customHeight="1" x14ac:dyDescent="0.25">
      <c r="A14" s="18"/>
      <c r="B14" s="19">
        <v>46143</v>
      </c>
      <c r="C14" s="78">
        <v>872641</v>
      </c>
      <c r="D14" s="100">
        <v>18485678.09</v>
      </c>
      <c r="E14" s="68"/>
      <c r="F14" s="100">
        <v>17120509.48</v>
      </c>
      <c r="G14" s="68"/>
      <c r="H14" s="108">
        <f t="shared" si="0"/>
        <v>1365168.6099999994</v>
      </c>
      <c r="I14" s="100">
        <f>+H14*0.1</f>
        <v>136516.86099999995</v>
      </c>
      <c r="J14" s="20"/>
      <c r="K14" s="9"/>
      <c r="O14" s="2"/>
    </row>
    <row r="15" spans="1:15" ht="15.75" thickBot="1" x14ac:dyDescent="0.25">
      <c r="A15" s="27"/>
      <c r="B15" s="19"/>
      <c r="C15" s="78"/>
      <c r="D15" s="100"/>
      <c r="E15" s="68"/>
      <c r="F15" s="100"/>
      <c r="G15" s="68"/>
      <c r="H15" s="108"/>
      <c r="I15" s="100"/>
      <c r="J15" s="20"/>
      <c r="K15" s="9"/>
      <c r="O15" s="2"/>
    </row>
    <row r="16" spans="1:15" ht="17.25" thickTop="1" thickBot="1" x14ac:dyDescent="0.3">
      <c r="A16" s="39" t="s">
        <v>1</v>
      </c>
      <c r="B16" s="32"/>
      <c r="C16" s="115">
        <f>SUM(C9:C15)</f>
        <v>8946469</v>
      </c>
      <c r="D16" s="103">
        <f>SUM(D9:D15)</f>
        <v>180135904.50000003</v>
      </c>
      <c r="E16" s="69"/>
      <c r="F16" s="103">
        <f>SUM(F9:F15)</f>
        <v>174601475.46999997</v>
      </c>
      <c r="G16" s="70"/>
      <c r="H16" s="111">
        <f>SUM(H9:H15)</f>
        <v>5534429.0300000124</v>
      </c>
      <c r="I16" s="103">
        <f>SUM(I9:I15)</f>
        <v>712030.57000000065</v>
      </c>
      <c r="J16" s="30"/>
      <c r="K16" s="9"/>
      <c r="O16" s="2"/>
    </row>
    <row r="17" spans="1:15" ht="15.75" customHeight="1" thickTop="1" x14ac:dyDescent="0.25">
      <c r="A17" s="18"/>
      <c r="B17" s="31"/>
      <c r="C17" s="78"/>
      <c r="D17" s="100"/>
      <c r="E17" s="68"/>
      <c r="F17" s="100"/>
      <c r="G17" s="68"/>
      <c r="H17" s="108"/>
      <c r="I17" s="100"/>
      <c r="J17" s="20"/>
      <c r="K17" s="9"/>
      <c r="O17" s="2"/>
    </row>
    <row r="18" spans="1:15" ht="15.75" customHeight="1" x14ac:dyDescent="0.25">
      <c r="A18" s="18" t="s">
        <v>52</v>
      </c>
      <c r="B18" s="19">
        <v>45992</v>
      </c>
      <c r="C18" s="78">
        <v>508835</v>
      </c>
      <c r="D18" s="100">
        <v>28055574.309999999</v>
      </c>
      <c r="E18" s="68"/>
      <c r="F18" s="100">
        <v>27910335.289999999</v>
      </c>
      <c r="G18" s="68"/>
      <c r="H18" s="108">
        <f t="shared" ref="H18:H23" si="1">+D18-F18</f>
        <v>145239.01999999955</v>
      </c>
      <c r="I18" s="100">
        <f t="shared" ref="I18:I23" si="2">+H18*0.1</f>
        <v>14523.901999999956</v>
      </c>
      <c r="J18" s="20"/>
      <c r="K18" s="9"/>
      <c r="O18" s="2"/>
    </row>
    <row r="19" spans="1:15" ht="15.75" customHeight="1" x14ac:dyDescent="0.25">
      <c r="A19" s="18"/>
      <c r="B19" s="19">
        <v>46023</v>
      </c>
      <c r="C19" s="78">
        <v>579522</v>
      </c>
      <c r="D19" s="100">
        <v>32955677.100000001</v>
      </c>
      <c r="E19" s="68"/>
      <c r="F19" s="100">
        <v>32840250.34</v>
      </c>
      <c r="G19" s="68"/>
      <c r="H19" s="108">
        <f t="shared" si="1"/>
        <v>115426.76000000164</v>
      </c>
      <c r="I19" s="100">
        <f t="shared" si="2"/>
        <v>11542.676000000165</v>
      </c>
      <c r="J19" s="20"/>
      <c r="K19" s="9"/>
      <c r="O19" s="2"/>
    </row>
    <row r="20" spans="1:15" ht="15.75" customHeight="1" x14ac:dyDescent="0.25">
      <c r="A20" s="18"/>
      <c r="B20" s="19">
        <v>46054</v>
      </c>
      <c r="C20" s="78">
        <v>406603</v>
      </c>
      <c r="D20" s="100">
        <v>19217396.629999999</v>
      </c>
      <c r="E20" s="68"/>
      <c r="F20" s="100">
        <v>18775370.600000001</v>
      </c>
      <c r="G20" s="68"/>
      <c r="H20" s="108">
        <f t="shared" si="1"/>
        <v>442026.02999999747</v>
      </c>
      <c r="I20" s="100">
        <f t="shared" si="2"/>
        <v>44202.602999999748</v>
      </c>
      <c r="J20" s="20"/>
      <c r="K20" s="9"/>
      <c r="O20" s="2"/>
    </row>
    <row r="21" spans="1:15" ht="15.75" customHeight="1" x14ac:dyDescent="0.25">
      <c r="A21" s="18"/>
      <c r="B21" s="19">
        <v>46082</v>
      </c>
      <c r="C21" s="78">
        <v>414932</v>
      </c>
      <c r="D21" s="100">
        <v>23849790.149999999</v>
      </c>
      <c r="E21" s="68"/>
      <c r="F21" s="100">
        <v>21808547.710000001</v>
      </c>
      <c r="G21" s="68"/>
      <c r="H21" s="108">
        <f t="shared" si="1"/>
        <v>2041242.4399999976</v>
      </c>
      <c r="I21" s="100">
        <f t="shared" si="2"/>
        <v>204124.24399999977</v>
      </c>
      <c r="J21" s="20"/>
      <c r="K21" s="9"/>
      <c r="O21" s="2"/>
    </row>
    <row r="22" spans="1:15" ht="15.75" customHeight="1" x14ac:dyDescent="0.25">
      <c r="A22" s="18"/>
      <c r="B22" s="19">
        <v>46113</v>
      </c>
      <c r="C22" s="78">
        <v>314814</v>
      </c>
      <c r="D22" s="100">
        <v>18072907.190000001</v>
      </c>
      <c r="E22" s="68"/>
      <c r="F22" s="100">
        <v>17238273.539999999</v>
      </c>
      <c r="G22" s="68"/>
      <c r="H22" s="108">
        <f t="shared" si="1"/>
        <v>834633.65000000224</v>
      </c>
      <c r="I22" s="100">
        <f t="shared" si="2"/>
        <v>83463.365000000224</v>
      </c>
      <c r="J22" s="20"/>
      <c r="K22" s="9"/>
      <c r="O22" s="2"/>
    </row>
    <row r="23" spans="1:15" ht="15.75" customHeight="1" x14ac:dyDescent="0.25">
      <c r="A23" s="18"/>
      <c r="B23" s="19">
        <v>46143</v>
      </c>
      <c r="C23" s="78">
        <v>261586</v>
      </c>
      <c r="D23" s="100">
        <v>16382540.439999999</v>
      </c>
      <c r="E23" s="68"/>
      <c r="F23" s="100">
        <v>15864330.9</v>
      </c>
      <c r="G23" s="68"/>
      <c r="H23" s="108">
        <f t="shared" si="1"/>
        <v>518209.53999999911</v>
      </c>
      <c r="I23" s="100">
        <f t="shared" si="2"/>
        <v>51820.953999999911</v>
      </c>
      <c r="J23" s="20"/>
      <c r="K23" s="9"/>
      <c r="O23" s="2"/>
    </row>
    <row r="24" spans="1:15" ht="15.75" customHeight="1" thickBot="1" x14ac:dyDescent="0.3">
      <c r="A24" s="18"/>
      <c r="B24" s="31"/>
      <c r="C24" s="78"/>
      <c r="D24" s="100"/>
      <c r="E24" s="68"/>
      <c r="F24" s="100"/>
      <c r="G24" s="68"/>
      <c r="H24" s="108"/>
      <c r="I24" s="100"/>
      <c r="J24" s="20"/>
      <c r="K24" s="9"/>
      <c r="O24" s="2"/>
    </row>
    <row r="25" spans="1:15" ht="17.25" thickTop="1" thickBot="1" x14ac:dyDescent="0.3">
      <c r="A25" s="28" t="s">
        <v>1</v>
      </c>
      <c r="B25" s="29"/>
      <c r="C25" s="93">
        <f>SUM(C18:C24)</f>
        <v>2486292</v>
      </c>
      <c r="D25" s="101">
        <f>SUM(D18:D24)</f>
        <v>138533885.81999999</v>
      </c>
      <c r="E25" s="69"/>
      <c r="F25" s="101">
        <f>SUM(F18:F24)</f>
        <v>134437108.38</v>
      </c>
      <c r="G25" s="70"/>
      <c r="H25" s="109">
        <f>SUM(H18:H24)</f>
        <v>4096777.4399999976</v>
      </c>
      <c r="I25" s="101">
        <f>SUM(I18:I24)</f>
        <v>409677.74399999977</v>
      </c>
      <c r="J25" s="30"/>
      <c r="K25" s="9"/>
      <c r="O25" s="2"/>
    </row>
    <row r="26" spans="1:15" ht="15.75" customHeight="1" thickTop="1" x14ac:dyDescent="0.2">
      <c r="A26" s="33"/>
      <c r="B26" s="34"/>
      <c r="C26" s="95"/>
      <c r="D26" s="102"/>
      <c r="E26" s="73"/>
      <c r="F26" s="102"/>
      <c r="G26" s="73"/>
      <c r="H26" s="110"/>
      <c r="I26" s="102"/>
      <c r="J26" s="35"/>
      <c r="K26" s="9"/>
      <c r="O26" s="2"/>
    </row>
    <row r="27" spans="1:15" ht="15.75" x14ac:dyDescent="0.25">
      <c r="A27" s="18" t="s">
        <v>43</v>
      </c>
      <c r="B27" s="19">
        <v>45992</v>
      </c>
      <c r="C27" s="78">
        <v>367483</v>
      </c>
      <c r="D27" s="100">
        <v>14512633.710000001</v>
      </c>
      <c r="E27" s="68"/>
      <c r="F27" s="100">
        <v>14524881.51</v>
      </c>
      <c r="G27" s="68"/>
      <c r="H27" s="108">
        <f t="shared" ref="H27:H32" si="3">+D27-F27</f>
        <v>-12247.799999998882</v>
      </c>
      <c r="I27" s="100">
        <v>0</v>
      </c>
      <c r="J27" s="20"/>
      <c r="K27" s="9"/>
      <c r="O27" s="2"/>
    </row>
    <row r="28" spans="1:15" ht="15.75" x14ac:dyDescent="0.25">
      <c r="A28" s="18"/>
      <c r="B28" s="19">
        <v>46023</v>
      </c>
      <c r="C28" s="78">
        <v>272114</v>
      </c>
      <c r="D28" s="100">
        <v>14053350.060000001</v>
      </c>
      <c r="E28" s="68"/>
      <c r="F28" s="100">
        <f>13452554.16+12247.8</f>
        <v>13464801.960000001</v>
      </c>
      <c r="G28" s="68"/>
      <c r="H28" s="108">
        <f t="shared" si="3"/>
        <v>588548.09999999963</v>
      </c>
      <c r="I28" s="100">
        <f>+H28*0.1</f>
        <v>58854.809999999969</v>
      </c>
      <c r="J28" s="20"/>
      <c r="K28" s="9"/>
      <c r="O28" s="2"/>
    </row>
    <row r="29" spans="1:15" ht="15.75" x14ac:dyDescent="0.25">
      <c r="A29" s="18"/>
      <c r="B29" s="19">
        <v>46054</v>
      </c>
      <c r="C29" s="78">
        <v>172379</v>
      </c>
      <c r="D29" s="100">
        <v>11904258.050000001</v>
      </c>
      <c r="E29" s="68"/>
      <c r="F29" s="100">
        <v>11564580.050000001</v>
      </c>
      <c r="G29" s="68"/>
      <c r="H29" s="108">
        <f t="shared" si="3"/>
        <v>339678</v>
      </c>
      <c r="I29" s="100">
        <f>+H29*0.1</f>
        <v>33967.800000000003</v>
      </c>
      <c r="J29" s="20"/>
      <c r="K29" s="9"/>
      <c r="O29" s="2"/>
    </row>
    <row r="30" spans="1:15" ht="15.75" x14ac:dyDescent="0.25">
      <c r="A30" s="18"/>
      <c r="B30" s="19">
        <v>46082</v>
      </c>
      <c r="C30" s="78">
        <v>193589</v>
      </c>
      <c r="D30" s="100">
        <v>12618776.710000001</v>
      </c>
      <c r="E30" s="68"/>
      <c r="F30" s="100">
        <v>11794211.890000001</v>
      </c>
      <c r="G30" s="68"/>
      <c r="H30" s="108">
        <f t="shared" si="3"/>
        <v>824564.8200000003</v>
      </c>
      <c r="I30" s="100">
        <f>+H30*0.1</f>
        <v>82456.482000000033</v>
      </c>
      <c r="J30" s="20"/>
      <c r="K30" s="9"/>
      <c r="O30" s="2"/>
    </row>
    <row r="31" spans="1:15" ht="15.75" x14ac:dyDescent="0.25">
      <c r="A31" s="18"/>
      <c r="B31" s="19">
        <v>46113</v>
      </c>
      <c r="C31" s="78">
        <v>144472</v>
      </c>
      <c r="D31" s="100">
        <v>9084563.8399999999</v>
      </c>
      <c r="E31" s="68"/>
      <c r="F31" s="100">
        <v>8373449.1500000004</v>
      </c>
      <c r="G31" s="68"/>
      <c r="H31" s="108">
        <f t="shared" si="3"/>
        <v>711114.68999999948</v>
      </c>
      <c r="I31" s="100">
        <f>+H31*0.1</f>
        <v>71111.468999999954</v>
      </c>
      <c r="J31" s="20"/>
      <c r="K31" s="9"/>
      <c r="O31" s="2"/>
    </row>
    <row r="32" spans="1:15" ht="15.75" x14ac:dyDescent="0.25">
      <c r="A32" s="18"/>
      <c r="B32" s="19">
        <v>46143</v>
      </c>
      <c r="C32" s="78">
        <v>131124</v>
      </c>
      <c r="D32" s="100">
        <v>12316779.539999999</v>
      </c>
      <c r="E32" s="68"/>
      <c r="F32" s="100">
        <v>11703345.789999999</v>
      </c>
      <c r="G32" s="68"/>
      <c r="H32" s="108">
        <f t="shared" si="3"/>
        <v>613433.75</v>
      </c>
      <c r="I32" s="100">
        <f>+H32*0.1</f>
        <v>61343.375</v>
      </c>
      <c r="J32" s="20"/>
      <c r="K32" s="9"/>
      <c r="O32" s="2"/>
    </row>
    <row r="33" spans="1:15" ht="15.75" thickBot="1" x14ac:dyDescent="0.25">
      <c r="A33" s="27"/>
      <c r="B33" s="19"/>
      <c r="C33" s="78"/>
      <c r="D33" s="100"/>
      <c r="E33" s="68"/>
      <c r="F33" s="100"/>
      <c r="G33" s="68"/>
      <c r="H33" s="108"/>
      <c r="I33" s="100"/>
      <c r="J33" s="20"/>
      <c r="K33" s="9"/>
      <c r="O33" s="2"/>
    </row>
    <row r="34" spans="1:15" ht="17.25" thickTop="1" thickBot="1" x14ac:dyDescent="0.3">
      <c r="A34" s="28" t="s">
        <v>1</v>
      </c>
      <c r="B34" s="29"/>
      <c r="C34" s="93">
        <f>SUM(C27:C33)</f>
        <v>1281161</v>
      </c>
      <c r="D34" s="101">
        <f>SUM(D27:D33)</f>
        <v>74490361.909999996</v>
      </c>
      <c r="E34" s="71"/>
      <c r="F34" s="101">
        <f>SUM(F27:F33)</f>
        <v>71425270.349999994</v>
      </c>
      <c r="G34" s="72"/>
      <c r="H34" s="109">
        <f>SUM(H27:H33)</f>
        <v>3065091.5600000005</v>
      </c>
      <c r="I34" s="101">
        <f>SUM(I27:I33)</f>
        <v>307733.93599999999</v>
      </c>
      <c r="J34" s="30"/>
      <c r="K34" s="9"/>
      <c r="O34" s="2"/>
    </row>
    <row r="35" spans="1:15" ht="15.75" customHeight="1" thickTop="1" x14ac:dyDescent="0.2">
      <c r="A35" s="33"/>
      <c r="B35" s="31"/>
      <c r="C35" s="78"/>
      <c r="D35" s="100"/>
      <c r="E35" s="68"/>
      <c r="F35" s="100"/>
      <c r="G35" s="68"/>
      <c r="H35" s="108"/>
      <c r="I35" s="100"/>
      <c r="J35" s="20"/>
      <c r="K35" s="9"/>
      <c r="O35" s="2"/>
    </row>
    <row r="36" spans="1:15" ht="15.75" customHeight="1" x14ac:dyDescent="0.25">
      <c r="A36" s="18" t="s">
        <v>47</v>
      </c>
      <c r="B36" s="19">
        <v>45992</v>
      </c>
      <c r="C36" s="78">
        <v>8186</v>
      </c>
      <c r="D36" s="100">
        <v>1425406.63</v>
      </c>
      <c r="E36" s="68"/>
      <c r="F36" s="100">
        <v>1308013.1299999999</v>
      </c>
      <c r="G36" s="68"/>
      <c r="H36" s="108">
        <f t="shared" ref="H36:H41" si="4">+D36-F36</f>
        <v>117393.5</v>
      </c>
      <c r="I36" s="100">
        <f>+H36*0.1</f>
        <v>11739.35</v>
      </c>
      <c r="J36" s="20"/>
      <c r="K36" s="9"/>
      <c r="O36" s="2"/>
    </row>
    <row r="37" spans="1:15" ht="15.75" customHeight="1" x14ac:dyDescent="0.25">
      <c r="A37" s="18"/>
      <c r="B37" s="19">
        <v>46023</v>
      </c>
      <c r="C37" s="78">
        <v>9011</v>
      </c>
      <c r="D37" s="100">
        <v>1524090.46</v>
      </c>
      <c r="E37" s="68"/>
      <c r="F37" s="100">
        <v>1430923.97</v>
      </c>
      <c r="G37" s="68"/>
      <c r="H37" s="108">
        <f t="shared" si="4"/>
        <v>93166.489999999991</v>
      </c>
      <c r="I37" s="100">
        <f>+H37*0.1</f>
        <v>9316.6489999999994</v>
      </c>
      <c r="J37" s="20"/>
      <c r="K37" s="9"/>
      <c r="O37" s="2"/>
    </row>
    <row r="38" spans="1:15" ht="15.75" customHeight="1" x14ac:dyDescent="0.25">
      <c r="A38" s="18"/>
      <c r="B38" s="19">
        <v>46054</v>
      </c>
      <c r="C38" s="78">
        <v>6302</v>
      </c>
      <c r="D38" s="100">
        <v>1361055.01</v>
      </c>
      <c r="E38" s="68"/>
      <c r="F38" s="100">
        <v>1304227.6000000001</v>
      </c>
      <c r="G38" s="68"/>
      <c r="H38" s="108">
        <f t="shared" si="4"/>
        <v>56827.409999999916</v>
      </c>
      <c r="I38" s="100">
        <f>+H38*0.1</f>
        <v>5682.7409999999918</v>
      </c>
      <c r="J38" s="20"/>
      <c r="K38" s="9"/>
      <c r="O38" s="2"/>
    </row>
    <row r="39" spans="1:15" ht="15.75" customHeight="1" x14ac:dyDescent="0.25">
      <c r="A39" s="18"/>
      <c r="B39" s="19">
        <v>46082</v>
      </c>
      <c r="C39" s="78">
        <v>11631</v>
      </c>
      <c r="D39" s="100">
        <v>1886835.82</v>
      </c>
      <c r="E39" s="68"/>
      <c r="F39" s="100">
        <v>1758874.93</v>
      </c>
      <c r="G39" s="68"/>
      <c r="H39" s="108">
        <f t="shared" si="4"/>
        <v>127960.89000000013</v>
      </c>
      <c r="I39" s="100">
        <f>+H39*0.1</f>
        <v>12796.089000000014</v>
      </c>
      <c r="J39" s="20"/>
      <c r="K39" s="9"/>
      <c r="O39" s="2"/>
    </row>
    <row r="40" spans="1:15" ht="15.75" customHeight="1" x14ac:dyDescent="0.25">
      <c r="A40" s="18"/>
      <c r="B40" s="19">
        <v>46113</v>
      </c>
      <c r="C40" s="78">
        <v>9508</v>
      </c>
      <c r="D40" s="100">
        <v>1594704.61</v>
      </c>
      <c r="E40" s="68"/>
      <c r="F40" s="100">
        <v>1487330.1</v>
      </c>
      <c r="G40" s="68"/>
      <c r="H40" s="108">
        <f t="shared" si="4"/>
        <v>107374.51000000001</v>
      </c>
      <c r="I40" s="100">
        <f>+H40*0.1</f>
        <v>10737.451000000001</v>
      </c>
      <c r="J40" s="20"/>
      <c r="K40" s="9"/>
      <c r="O40" s="2"/>
    </row>
    <row r="41" spans="1:15" ht="15.75" customHeight="1" x14ac:dyDescent="0.25">
      <c r="A41" s="18"/>
      <c r="B41" s="19">
        <v>46143</v>
      </c>
      <c r="C41" s="78">
        <v>8638</v>
      </c>
      <c r="D41" s="100">
        <v>1735967.22</v>
      </c>
      <c r="E41" s="68"/>
      <c r="F41" s="100">
        <v>1803878.02</v>
      </c>
      <c r="G41" s="68"/>
      <c r="H41" s="108">
        <f t="shared" si="4"/>
        <v>-67910.800000000047</v>
      </c>
      <c r="I41" s="100">
        <v>0</v>
      </c>
      <c r="J41" s="20"/>
      <c r="K41" s="9"/>
      <c r="O41" s="2"/>
    </row>
    <row r="42" spans="1:15" ht="15.75" customHeight="1" thickBot="1" x14ac:dyDescent="0.3">
      <c r="A42" s="18"/>
      <c r="B42" s="31"/>
      <c r="C42" s="78"/>
      <c r="D42" s="100"/>
      <c r="E42" s="68"/>
      <c r="F42" s="100"/>
      <c r="G42" s="68"/>
      <c r="H42" s="108"/>
      <c r="I42" s="100"/>
      <c r="J42" s="20"/>
      <c r="K42" s="9"/>
      <c r="O42" s="2"/>
    </row>
    <row r="43" spans="1:15" ht="17.25" thickTop="1" thickBot="1" x14ac:dyDescent="0.3">
      <c r="A43" s="28" t="s">
        <v>1</v>
      </c>
      <c r="B43" s="29"/>
      <c r="C43" s="93">
        <f>SUM(C36:C42)</f>
        <v>53276</v>
      </c>
      <c r="D43" s="101">
        <f>SUM(D36:D42)</f>
        <v>9528059.75</v>
      </c>
      <c r="E43" s="69"/>
      <c r="F43" s="101">
        <f>SUM(F36:F42)</f>
        <v>9093247.75</v>
      </c>
      <c r="G43" s="70"/>
      <c r="H43" s="109">
        <f>SUM(H36:H42)</f>
        <v>434812</v>
      </c>
      <c r="I43" s="101">
        <f>SUM(I36:I42)</f>
        <v>50272.280000000006</v>
      </c>
      <c r="J43" s="30"/>
      <c r="K43" s="9"/>
      <c r="O43" s="2"/>
    </row>
    <row r="44" spans="1:15" ht="15.75" customHeight="1" thickTop="1" x14ac:dyDescent="0.25">
      <c r="A44" s="18"/>
      <c r="B44" s="31"/>
      <c r="C44" s="78"/>
      <c r="D44" s="100"/>
      <c r="E44" s="68"/>
      <c r="F44" s="100"/>
      <c r="G44" s="68"/>
      <c r="H44" s="108"/>
      <c r="I44" s="100"/>
      <c r="J44" s="20"/>
      <c r="K44" s="9"/>
      <c r="O44" s="2"/>
    </row>
    <row r="45" spans="1:15" ht="15.75" x14ac:dyDescent="0.25">
      <c r="A45" s="18" t="s">
        <v>53</v>
      </c>
      <c r="B45" s="19">
        <v>45992</v>
      </c>
      <c r="C45" s="78">
        <v>12046037</v>
      </c>
      <c r="D45" s="100">
        <v>195325842.59999999</v>
      </c>
      <c r="E45" s="68"/>
      <c r="F45" s="100">
        <v>212240980.97</v>
      </c>
      <c r="G45" s="68"/>
      <c r="H45" s="108">
        <f t="shared" ref="H45:H50" si="5">+D45-F45</f>
        <v>-16915138.370000005</v>
      </c>
      <c r="I45" s="100">
        <v>0</v>
      </c>
      <c r="J45" s="20"/>
      <c r="K45" s="9"/>
      <c r="O45" s="2"/>
    </row>
    <row r="46" spans="1:15" ht="15.75" x14ac:dyDescent="0.25">
      <c r="A46" s="18"/>
      <c r="B46" s="19">
        <v>46023</v>
      </c>
      <c r="C46" s="78">
        <v>6053909</v>
      </c>
      <c r="D46" s="100">
        <v>144392171.28999999</v>
      </c>
      <c r="E46" s="68"/>
      <c r="F46" s="100">
        <f>131194808.79+16915138.37</f>
        <v>148109947.16</v>
      </c>
      <c r="G46" s="68"/>
      <c r="H46" s="108">
        <f t="shared" si="5"/>
        <v>-3717775.8700000048</v>
      </c>
      <c r="I46" s="100">
        <v>0</v>
      </c>
      <c r="J46" s="20"/>
      <c r="K46" s="9"/>
      <c r="O46" s="2"/>
    </row>
    <row r="47" spans="1:15" ht="15.75" x14ac:dyDescent="0.25">
      <c r="A47" s="18"/>
      <c r="B47" s="19">
        <v>46054</v>
      </c>
      <c r="C47" s="78">
        <v>3805050</v>
      </c>
      <c r="D47" s="100">
        <v>104914982.56</v>
      </c>
      <c r="E47" s="68"/>
      <c r="F47" s="100">
        <f>96385791.29+3717775.87</f>
        <v>100103567.16000001</v>
      </c>
      <c r="G47" s="68"/>
      <c r="H47" s="108">
        <f t="shared" si="5"/>
        <v>4811415.3999999911</v>
      </c>
      <c r="I47" s="100">
        <f>+H47*0.1</f>
        <v>481141.53999999911</v>
      </c>
      <c r="J47" s="20"/>
      <c r="K47" s="9"/>
      <c r="O47" s="2"/>
    </row>
    <row r="48" spans="1:15" ht="15.75" x14ac:dyDescent="0.25">
      <c r="A48" s="18"/>
      <c r="B48" s="19">
        <v>46082</v>
      </c>
      <c r="C48" s="78">
        <v>3986199</v>
      </c>
      <c r="D48" s="100">
        <v>118565365.39</v>
      </c>
      <c r="E48" s="68"/>
      <c r="F48" s="100">
        <v>108739041.97</v>
      </c>
      <c r="G48" s="68"/>
      <c r="H48" s="108">
        <f t="shared" si="5"/>
        <v>9826323.4200000018</v>
      </c>
      <c r="I48" s="100">
        <f>+H48*0.1</f>
        <v>982632.34200000018</v>
      </c>
      <c r="J48" s="20"/>
      <c r="K48" s="9"/>
      <c r="O48" s="2"/>
    </row>
    <row r="49" spans="1:15" ht="15.75" x14ac:dyDescent="0.25">
      <c r="A49" s="18"/>
      <c r="B49" s="19">
        <v>46113</v>
      </c>
      <c r="C49" s="78">
        <v>3553436</v>
      </c>
      <c r="D49" s="100">
        <v>102547817.76000001</v>
      </c>
      <c r="E49" s="68"/>
      <c r="F49" s="100">
        <v>92828228.019999996</v>
      </c>
      <c r="G49" s="68"/>
      <c r="H49" s="108">
        <f t="shared" si="5"/>
        <v>9719589.7400000095</v>
      </c>
      <c r="I49" s="100">
        <f>+H49*0.1</f>
        <v>971958.97400000098</v>
      </c>
      <c r="J49" s="20"/>
      <c r="K49" s="9"/>
      <c r="O49" s="2"/>
    </row>
    <row r="50" spans="1:15" ht="15.75" x14ac:dyDescent="0.25">
      <c r="A50" s="18"/>
      <c r="B50" s="19">
        <v>46143</v>
      </c>
      <c r="C50" s="78">
        <v>3211380</v>
      </c>
      <c r="D50" s="100">
        <v>94675013.879999995</v>
      </c>
      <c r="E50" s="68"/>
      <c r="F50" s="100">
        <v>85657215.670000002</v>
      </c>
      <c r="G50" s="68"/>
      <c r="H50" s="108">
        <f t="shared" si="5"/>
        <v>9017798.2099999934</v>
      </c>
      <c r="I50" s="100">
        <f>+H50*0.1</f>
        <v>901779.82099999941</v>
      </c>
      <c r="J50" s="20"/>
      <c r="K50" s="9"/>
      <c r="O50" s="2"/>
    </row>
    <row r="51" spans="1:15" ht="15.75" thickBot="1" x14ac:dyDescent="0.25">
      <c r="A51" s="27"/>
      <c r="B51" s="31"/>
      <c r="C51" s="78"/>
      <c r="D51" s="100"/>
      <c r="E51" s="68"/>
      <c r="F51" s="100"/>
      <c r="G51" s="68"/>
      <c r="H51" s="108"/>
      <c r="I51" s="100"/>
      <c r="J51" s="20"/>
      <c r="K51" s="9"/>
      <c r="O51" s="2"/>
    </row>
    <row r="52" spans="1:15" ht="17.25" thickTop="1" thickBot="1" x14ac:dyDescent="0.3">
      <c r="A52" s="28" t="s">
        <v>1</v>
      </c>
      <c r="B52" s="29"/>
      <c r="C52" s="93">
        <f>SUM(C45:C51)</f>
        <v>32656011</v>
      </c>
      <c r="D52" s="101">
        <f>SUM(D45:D51)</f>
        <v>760421193.48000002</v>
      </c>
      <c r="E52" s="69"/>
      <c r="F52" s="101">
        <f>SUM(F45:F51)</f>
        <v>747678980.94999993</v>
      </c>
      <c r="G52" s="70"/>
      <c r="H52" s="109">
        <f>SUM(H45:H51)</f>
        <v>12742212.529999986</v>
      </c>
      <c r="I52" s="101">
        <f>SUM(I45:I51)</f>
        <v>3337512.6769999997</v>
      </c>
      <c r="J52" s="30"/>
      <c r="K52" s="9"/>
      <c r="O52" s="2"/>
    </row>
    <row r="53" spans="1:15" ht="16.5" thickTop="1" x14ac:dyDescent="0.25">
      <c r="A53" s="18"/>
      <c r="B53" s="31"/>
      <c r="C53" s="78"/>
      <c r="D53" s="100"/>
      <c r="E53" s="117"/>
      <c r="F53" s="100"/>
      <c r="G53" s="117"/>
      <c r="H53" s="108"/>
      <c r="I53" s="100"/>
      <c r="J53" s="20"/>
      <c r="K53" s="9"/>
      <c r="O53" s="2"/>
    </row>
    <row r="54" spans="1:15" ht="15.75" customHeight="1" x14ac:dyDescent="0.25">
      <c r="A54" s="18" t="s">
        <v>48</v>
      </c>
      <c r="B54" s="19">
        <v>45992</v>
      </c>
      <c r="C54" s="78">
        <v>531280</v>
      </c>
      <c r="D54" s="100">
        <v>22818367.059999999</v>
      </c>
      <c r="E54" s="68"/>
      <c r="F54" s="100">
        <v>24675601.489999998</v>
      </c>
      <c r="G54" s="68"/>
      <c r="H54" s="108">
        <f t="shared" ref="H54:H59" si="6">+D54-F54</f>
        <v>-1857234.4299999997</v>
      </c>
      <c r="I54" s="100">
        <v>0</v>
      </c>
      <c r="J54" s="20"/>
      <c r="K54" s="9"/>
      <c r="O54" s="2"/>
    </row>
    <row r="55" spans="1:15" ht="15.75" customHeight="1" x14ac:dyDescent="0.25">
      <c r="A55" s="18"/>
      <c r="B55" s="19">
        <v>46023</v>
      </c>
      <c r="C55" s="78">
        <v>644108</v>
      </c>
      <c r="D55" s="100">
        <v>21034033.41</v>
      </c>
      <c r="E55" s="68"/>
      <c r="F55" s="100">
        <f>21155135.65+1857234.44</f>
        <v>23012370.09</v>
      </c>
      <c r="G55" s="68"/>
      <c r="H55" s="108">
        <f t="shared" si="6"/>
        <v>-1978336.6799999997</v>
      </c>
      <c r="I55" s="100">
        <v>0</v>
      </c>
      <c r="J55" s="20"/>
      <c r="K55" s="9"/>
      <c r="O55" s="2"/>
    </row>
    <row r="56" spans="1:15" ht="15.75" customHeight="1" x14ac:dyDescent="0.25">
      <c r="A56" s="18"/>
      <c r="B56" s="19">
        <v>46054</v>
      </c>
      <c r="C56" s="78">
        <v>528350</v>
      </c>
      <c r="D56" s="100">
        <v>17767806.210000001</v>
      </c>
      <c r="E56" s="68"/>
      <c r="F56" s="100">
        <f>17147337.65+1978336.68</f>
        <v>19125674.329999998</v>
      </c>
      <c r="G56" s="68"/>
      <c r="H56" s="108">
        <f t="shared" si="6"/>
        <v>-1357868.1199999973</v>
      </c>
      <c r="I56" s="100">
        <v>0</v>
      </c>
      <c r="J56" s="20"/>
      <c r="K56" s="9"/>
      <c r="O56" s="2"/>
    </row>
    <row r="57" spans="1:15" ht="15.75" customHeight="1" x14ac:dyDescent="0.25">
      <c r="A57" s="18"/>
      <c r="B57" s="19">
        <v>46082</v>
      </c>
      <c r="C57" s="78">
        <v>591525</v>
      </c>
      <c r="D57" s="100">
        <v>26467728.260000002</v>
      </c>
      <c r="E57" s="68"/>
      <c r="F57" s="100">
        <f>26062631.35+1357868.12</f>
        <v>27420499.470000003</v>
      </c>
      <c r="G57" s="68"/>
      <c r="H57" s="108">
        <f t="shared" si="6"/>
        <v>-952771.21000000089</v>
      </c>
      <c r="I57" s="100">
        <v>0</v>
      </c>
      <c r="J57" s="20"/>
      <c r="K57" s="9"/>
      <c r="O57" s="2"/>
    </row>
    <row r="58" spans="1:15" ht="15.75" customHeight="1" x14ac:dyDescent="0.25">
      <c r="A58" s="18"/>
      <c r="B58" s="19">
        <v>46113</v>
      </c>
      <c r="C58" s="78">
        <v>487423</v>
      </c>
      <c r="D58" s="100">
        <v>22900471.73</v>
      </c>
      <c r="E58" s="68"/>
      <c r="F58" s="100">
        <f>21482609.57+952771.21</f>
        <v>22435380.780000001</v>
      </c>
      <c r="G58" s="68"/>
      <c r="H58" s="108">
        <f t="shared" si="6"/>
        <v>465090.94999999925</v>
      </c>
      <c r="I58" s="100">
        <v>46509.1</v>
      </c>
      <c r="J58" s="20"/>
      <c r="K58" s="9"/>
      <c r="O58" s="2"/>
    </row>
    <row r="59" spans="1:15" ht="15.75" customHeight="1" x14ac:dyDescent="0.25">
      <c r="A59" s="18"/>
      <c r="B59" s="19">
        <v>46143</v>
      </c>
      <c r="C59" s="78">
        <v>507487</v>
      </c>
      <c r="D59" s="100">
        <v>22116772.719999999</v>
      </c>
      <c r="E59" s="68"/>
      <c r="F59" s="100">
        <v>20936199.02</v>
      </c>
      <c r="G59" s="68"/>
      <c r="H59" s="108">
        <f t="shared" si="6"/>
        <v>1180573.6999999993</v>
      </c>
      <c r="I59" s="100">
        <f>+H59*0.1</f>
        <v>118057.36999999994</v>
      </c>
      <c r="J59" s="20"/>
      <c r="K59" s="9"/>
      <c r="O59" s="2"/>
    </row>
    <row r="60" spans="1:15" ht="15.75" customHeight="1" thickBot="1" x14ac:dyDescent="0.3">
      <c r="A60" s="18"/>
      <c r="B60" s="31"/>
      <c r="C60" s="78"/>
      <c r="D60" s="100"/>
      <c r="E60" s="68"/>
      <c r="F60" s="100"/>
      <c r="G60" s="68"/>
      <c r="H60" s="108"/>
      <c r="I60" s="100"/>
      <c r="J60" s="20"/>
      <c r="K60" s="9"/>
      <c r="O60" s="2"/>
    </row>
    <row r="61" spans="1:15" ht="17.25" thickTop="1" thickBot="1" x14ac:dyDescent="0.3">
      <c r="A61" s="28" t="s">
        <v>1</v>
      </c>
      <c r="B61" s="29"/>
      <c r="C61" s="93">
        <f>SUM(C54:C60)</f>
        <v>3290173</v>
      </c>
      <c r="D61" s="101">
        <f>SUM(D54:D60)</f>
        <v>133105179.39</v>
      </c>
      <c r="E61" s="69"/>
      <c r="F61" s="101">
        <f>SUM(F54:F60)</f>
        <v>137605725.18000001</v>
      </c>
      <c r="G61" s="70"/>
      <c r="H61" s="109">
        <f>SUM(H54:H60)</f>
        <v>-4500545.7899999991</v>
      </c>
      <c r="I61" s="101">
        <f>SUM(I54:I60)</f>
        <v>164566.46999999994</v>
      </c>
      <c r="J61" s="30"/>
      <c r="K61" s="9"/>
      <c r="O61" s="2"/>
    </row>
    <row r="62" spans="1:15" ht="15.75" customHeight="1" thickTop="1" x14ac:dyDescent="0.2">
      <c r="A62" s="33"/>
      <c r="B62" s="34"/>
      <c r="C62" s="95"/>
      <c r="D62" s="102"/>
      <c r="E62" s="73"/>
      <c r="F62" s="102"/>
      <c r="G62" s="73"/>
      <c r="H62" s="110"/>
      <c r="I62" s="102"/>
      <c r="J62" s="35"/>
      <c r="K62" s="9"/>
      <c r="O62" s="2"/>
    </row>
    <row r="63" spans="1:15" ht="15.75" customHeight="1" x14ac:dyDescent="0.25">
      <c r="A63" s="18" t="s">
        <v>46</v>
      </c>
      <c r="B63" s="19">
        <v>45992</v>
      </c>
      <c r="C63" s="78">
        <v>9029790</v>
      </c>
      <c r="D63" s="100">
        <v>212699569.63</v>
      </c>
      <c r="E63" s="68"/>
      <c r="F63" s="100">
        <v>219885399.09</v>
      </c>
      <c r="G63" s="68"/>
      <c r="H63" s="108">
        <f t="shared" ref="H63:H68" si="7">+D63-F63</f>
        <v>-7185829.4600000083</v>
      </c>
      <c r="I63" s="100">
        <v>0</v>
      </c>
      <c r="J63" s="20"/>
      <c r="K63" s="9"/>
      <c r="O63" s="2"/>
    </row>
    <row r="64" spans="1:15" ht="15.75" customHeight="1" x14ac:dyDescent="0.25">
      <c r="A64" s="18"/>
      <c r="B64" s="19">
        <v>46023</v>
      </c>
      <c r="C64" s="78">
        <v>6463816</v>
      </c>
      <c r="D64" s="100">
        <v>125697271.8</v>
      </c>
      <c r="E64" s="68"/>
      <c r="F64" s="100">
        <f>119415761.36+7185829.46</f>
        <v>126601590.81999999</v>
      </c>
      <c r="G64" s="68"/>
      <c r="H64" s="108">
        <f t="shared" si="7"/>
        <v>-904319.01999999583</v>
      </c>
      <c r="I64" s="100">
        <v>0</v>
      </c>
      <c r="J64" s="20"/>
      <c r="K64" s="9"/>
      <c r="O64" s="2"/>
    </row>
    <row r="65" spans="1:15" ht="15.75" customHeight="1" x14ac:dyDescent="0.25">
      <c r="A65" s="18"/>
      <c r="B65" s="19">
        <v>46054</v>
      </c>
      <c r="C65" s="78">
        <v>4044236</v>
      </c>
      <c r="D65" s="100">
        <v>92529457.480000004</v>
      </c>
      <c r="E65" s="68"/>
      <c r="F65" s="100">
        <f>85686966.46+904319.02</f>
        <v>86591285.479999989</v>
      </c>
      <c r="G65" s="68"/>
      <c r="H65" s="108">
        <f t="shared" si="7"/>
        <v>5938172.0000000149</v>
      </c>
      <c r="I65" s="100">
        <f>+H65*0.1</f>
        <v>593817.20000000147</v>
      </c>
      <c r="J65" s="20"/>
      <c r="K65" s="9"/>
      <c r="O65" s="2"/>
    </row>
    <row r="66" spans="1:15" ht="15.75" customHeight="1" x14ac:dyDescent="0.25">
      <c r="A66" s="18"/>
      <c r="B66" s="19">
        <v>46082</v>
      </c>
      <c r="C66" s="78">
        <v>4809075</v>
      </c>
      <c r="D66" s="100">
        <v>107383968.83</v>
      </c>
      <c r="E66" s="68"/>
      <c r="F66" s="100">
        <v>99988884.239999995</v>
      </c>
      <c r="G66" s="68"/>
      <c r="H66" s="108">
        <f t="shared" si="7"/>
        <v>7395084.5900000036</v>
      </c>
      <c r="I66" s="100">
        <f>+H66*0.1</f>
        <v>739508.45900000038</v>
      </c>
      <c r="J66" s="20"/>
      <c r="K66" s="9"/>
      <c r="O66" s="2"/>
    </row>
    <row r="67" spans="1:15" ht="15.75" customHeight="1" x14ac:dyDescent="0.25">
      <c r="A67" s="18"/>
      <c r="B67" s="19">
        <v>46113</v>
      </c>
      <c r="C67" s="78">
        <v>4384191</v>
      </c>
      <c r="D67" s="100">
        <v>88496276.719999999</v>
      </c>
      <c r="E67" s="68"/>
      <c r="F67" s="100">
        <v>81743244.299999997</v>
      </c>
      <c r="G67" s="68"/>
      <c r="H67" s="108">
        <f t="shared" si="7"/>
        <v>6753032.4200000018</v>
      </c>
      <c r="I67" s="100">
        <f>+H67*0.1</f>
        <v>675303.2420000002</v>
      </c>
      <c r="J67" s="20"/>
      <c r="K67" s="9"/>
      <c r="O67" s="2"/>
    </row>
    <row r="68" spans="1:15" ht="15.75" customHeight="1" x14ac:dyDescent="0.25">
      <c r="A68" s="18"/>
      <c r="B68" s="19">
        <v>46143</v>
      </c>
      <c r="C68" s="78">
        <v>3191828</v>
      </c>
      <c r="D68" s="100">
        <v>82585784.569999993</v>
      </c>
      <c r="E68" s="68"/>
      <c r="F68" s="100">
        <v>74724714.560000002</v>
      </c>
      <c r="G68" s="68"/>
      <c r="H68" s="108">
        <f t="shared" si="7"/>
        <v>7861070.0099999905</v>
      </c>
      <c r="I68" s="100">
        <f>+H68*0.1</f>
        <v>786107.00099999912</v>
      </c>
      <c r="J68" s="20"/>
      <c r="K68" s="9"/>
      <c r="O68" s="2"/>
    </row>
    <row r="69" spans="1:15" ht="15.75" customHeight="1" thickBot="1" x14ac:dyDescent="0.3">
      <c r="A69" s="18"/>
      <c r="B69" s="31"/>
      <c r="C69" s="78"/>
      <c r="D69" s="100"/>
      <c r="E69" s="68"/>
      <c r="F69" s="100"/>
      <c r="G69" s="68"/>
      <c r="H69" s="108"/>
      <c r="I69" s="100"/>
      <c r="J69" s="20"/>
      <c r="K69" s="9"/>
      <c r="O69" s="2"/>
    </row>
    <row r="70" spans="1:15" ht="17.25" thickTop="1" thickBot="1" x14ac:dyDescent="0.3">
      <c r="A70" s="28" t="s">
        <v>1</v>
      </c>
      <c r="B70" s="29"/>
      <c r="C70" s="93">
        <f>SUM(C63:C69)</f>
        <v>31922936</v>
      </c>
      <c r="D70" s="101">
        <f>SUM(D63:D69)</f>
        <v>709392329.02999997</v>
      </c>
      <c r="E70" s="69"/>
      <c r="F70" s="101">
        <f>SUM(F63:F69)</f>
        <v>689535118.49000001</v>
      </c>
      <c r="G70" s="70"/>
      <c r="H70" s="109">
        <f>SUM(H63:H69)</f>
        <v>19857210.540000007</v>
      </c>
      <c r="I70" s="101">
        <f>SUM(I63:I69)</f>
        <v>2794735.9020000012</v>
      </c>
      <c r="J70" s="30"/>
      <c r="K70" s="9"/>
      <c r="O70" s="2"/>
    </row>
    <row r="71" spans="1:15" ht="15.75" customHeight="1" thickTop="1" x14ac:dyDescent="0.2">
      <c r="A71" s="33"/>
      <c r="B71" s="34"/>
      <c r="C71" s="95"/>
      <c r="D71" s="102"/>
      <c r="E71" s="73"/>
      <c r="F71" s="102"/>
      <c r="G71" s="73"/>
      <c r="H71" s="110"/>
      <c r="I71" s="102"/>
      <c r="J71" s="35"/>
      <c r="K71" s="9"/>
      <c r="O71" s="2"/>
    </row>
    <row r="72" spans="1:15" ht="15.75" x14ac:dyDescent="0.25">
      <c r="A72" s="18" t="s">
        <v>51</v>
      </c>
      <c r="B72" s="19">
        <v>45992</v>
      </c>
      <c r="C72" s="78">
        <v>264479</v>
      </c>
      <c r="D72" s="114">
        <v>6253851.5599999996</v>
      </c>
      <c r="E72" s="68"/>
      <c r="F72" s="100">
        <v>6026261.7599999998</v>
      </c>
      <c r="G72" s="68"/>
      <c r="H72" s="108">
        <f t="shared" ref="H72:H77" si="8">+D72-F72</f>
        <v>227589.79999999981</v>
      </c>
      <c r="I72" s="100">
        <f t="shared" ref="I72:I77" si="9">+H72*0.1</f>
        <v>22758.979999999981</v>
      </c>
      <c r="J72" s="20"/>
      <c r="K72" s="9"/>
      <c r="O72" s="2"/>
    </row>
    <row r="73" spans="1:15" ht="15.75" x14ac:dyDescent="0.25">
      <c r="A73" s="18"/>
      <c r="B73" s="19">
        <v>46023</v>
      </c>
      <c r="C73" s="78">
        <v>265726</v>
      </c>
      <c r="D73" s="114">
        <v>6722817.5599999996</v>
      </c>
      <c r="E73" s="68"/>
      <c r="F73" s="100">
        <v>6577175.4299999997</v>
      </c>
      <c r="G73" s="68"/>
      <c r="H73" s="108">
        <f t="shared" si="8"/>
        <v>145642.12999999989</v>
      </c>
      <c r="I73" s="100">
        <f t="shared" si="9"/>
        <v>14564.212999999989</v>
      </c>
      <c r="J73" s="20"/>
      <c r="K73" s="9"/>
      <c r="O73" s="2"/>
    </row>
    <row r="74" spans="1:15" ht="15.75" x14ac:dyDescent="0.25">
      <c r="A74" s="18"/>
      <c r="B74" s="19">
        <v>46054</v>
      </c>
      <c r="C74" s="78">
        <v>164600</v>
      </c>
      <c r="D74" s="114">
        <v>5141463.54</v>
      </c>
      <c r="E74" s="68"/>
      <c r="F74" s="100">
        <v>4875544.9000000004</v>
      </c>
      <c r="G74" s="68"/>
      <c r="H74" s="108">
        <f t="shared" si="8"/>
        <v>265918.63999999966</v>
      </c>
      <c r="I74" s="100">
        <f t="shared" si="9"/>
        <v>26591.863999999969</v>
      </c>
      <c r="J74" s="20"/>
      <c r="K74" s="9"/>
      <c r="O74" s="2"/>
    </row>
    <row r="75" spans="1:15" ht="15.75" x14ac:dyDescent="0.25">
      <c r="A75" s="18"/>
      <c r="B75" s="19">
        <v>46082</v>
      </c>
      <c r="C75" s="78">
        <v>172949</v>
      </c>
      <c r="D75" s="114">
        <v>6091437.2699999996</v>
      </c>
      <c r="E75" s="68"/>
      <c r="F75" s="100">
        <v>5782012.3300000001</v>
      </c>
      <c r="G75" s="68"/>
      <c r="H75" s="108">
        <f t="shared" si="8"/>
        <v>309424.93999999948</v>
      </c>
      <c r="I75" s="100">
        <f t="shared" si="9"/>
        <v>30942.493999999948</v>
      </c>
      <c r="J75" s="20"/>
      <c r="K75" s="9"/>
      <c r="O75" s="2"/>
    </row>
    <row r="76" spans="1:15" ht="15.75" x14ac:dyDescent="0.25">
      <c r="A76" s="18"/>
      <c r="B76" s="19">
        <v>46113</v>
      </c>
      <c r="C76" s="78">
        <v>146323</v>
      </c>
      <c r="D76" s="114">
        <v>5006047.66</v>
      </c>
      <c r="E76" s="68"/>
      <c r="F76" s="100">
        <v>4762287.79</v>
      </c>
      <c r="G76" s="68"/>
      <c r="H76" s="108">
        <f t="shared" si="8"/>
        <v>243759.87000000011</v>
      </c>
      <c r="I76" s="100">
        <f t="shared" si="9"/>
        <v>24375.987000000012</v>
      </c>
      <c r="J76" s="20"/>
      <c r="K76" s="9"/>
      <c r="O76" s="2"/>
    </row>
    <row r="77" spans="1:15" ht="15.75" x14ac:dyDescent="0.25">
      <c r="A77" s="18"/>
      <c r="B77" s="19">
        <v>46143</v>
      </c>
      <c r="C77" s="78">
        <v>134889</v>
      </c>
      <c r="D77" s="114">
        <v>4294890.43</v>
      </c>
      <c r="E77" s="68"/>
      <c r="F77" s="100">
        <v>3981012.5</v>
      </c>
      <c r="G77" s="68"/>
      <c r="H77" s="108">
        <f t="shared" si="8"/>
        <v>313877.9299999997</v>
      </c>
      <c r="I77" s="100">
        <f t="shared" si="9"/>
        <v>31387.792999999972</v>
      </c>
      <c r="J77" s="20"/>
      <c r="K77" s="9"/>
      <c r="O77" s="2"/>
    </row>
    <row r="78" spans="1:15" ht="15.75" customHeight="1" thickBot="1" x14ac:dyDescent="0.3">
      <c r="A78" s="18"/>
      <c r="B78" s="19"/>
      <c r="C78" s="78"/>
      <c r="D78" s="100"/>
      <c r="E78" s="68"/>
      <c r="F78" s="100"/>
      <c r="G78" s="68"/>
      <c r="H78" s="108"/>
      <c r="I78" s="100"/>
      <c r="J78" s="20"/>
      <c r="K78" s="9"/>
      <c r="O78" s="2"/>
    </row>
    <row r="79" spans="1:15" ht="17.25" thickTop="1" thickBot="1" x14ac:dyDescent="0.3">
      <c r="A79" s="28" t="s">
        <v>1</v>
      </c>
      <c r="B79" s="29"/>
      <c r="C79" s="93">
        <f>SUM(C72:C78)</f>
        <v>1148966</v>
      </c>
      <c r="D79" s="101">
        <f>SUM(D72:D78)</f>
        <v>33510508.02</v>
      </c>
      <c r="E79" s="69"/>
      <c r="F79" s="101">
        <f>SUM(F72:F78)</f>
        <v>32004294.710000001</v>
      </c>
      <c r="G79" s="70"/>
      <c r="H79" s="109">
        <f>SUM(H72:H78)</f>
        <v>1506213.3099999987</v>
      </c>
      <c r="I79" s="101">
        <f>SUM(I72:I78)</f>
        <v>150621.33099999986</v>
      </c>
      <c r="J79" s="30"/>
      <c r="K79" s="9"/>
      <c r="O79" s="2"/>
    </row>
    <row r="80" spans="1:15" ht="16.5" thickTop="1" thickBot="1" x14ac:dyDescent="0.25">
      <c r="A80" s="27"/>
      <c r="B80" s="31"/>
      <c r="C80" s="78"/>
      <c r="D80" s="100"/>
      <c r="E80" s="68"/>
      <c r="F80" s="100"/>
      <c r="G80" s="68"/>
      <c r="H80" s="108"/>
      <c r="I80" s="100"/>
      <c r="J80" s="20"/>
      <c r="K80" s="9"/>
      <c r="O80" s="2"/>
    </row>
    <row r="81" spans="1:15" ht="17.25" thickTop="1" thickBot="1" x14ac:dyDescent="0.3">
      <c r="A81" s="40" t="s">
        <v>3</v>
      </c>
      <c r="B81" s="41"/>
      <c r="C81" s="91">
        <f>+C77+C68+C59+C50+C41+C32+C23+C14</f>
        <v>8319573</v>
      </c>
      <c r="D81" s="104">
        <f>+D77+D68+D59+D50+D41+D32+D23+D14</f>
        <v>252593426.88999999</v>
      </c>
      <c r="E81" s="74"/>
      <c r="F81" s="104">
        <f>+F77+F68+F59+F50+F41+F32+F23+F14</f>
        <v>231791205.94</v>
      </c>
      <c r="G81" s="75"/>
      <c r="H81" s="112">
        <f>+H77+H68+H59+H50+H41+H32+H23+H14</f>
        <v>20802220.949999981</v>
      </c>
      <c r="I81" s="104">
        <f>+I77+I68+I59+I50+I41+I32+I23+I14</f>
        <v>2087013.1749999984</v>
      </c>
      <c r="J81" s="30"/>
      <c r="K81" s="9"/>
      <c r="O81" s="2"/>
    </row>
    <row r="82" spans="1:15" ht="17.25" thickTop="1" thickBot="1" x14ac:dyDescent="0.3">
      <c r="A82" s="40"/>
      <c r="B82" s="41"/>
      <c r="C82" s="91"/>
      <c r="D82" s="104"/>
      <c r="E82" s="74"/>
      <c r="F82" s="104"/>
      <c r="G82" s="75"/>
      <c r="H82" s="112"/>
      <c r="I82" s="104"/>
      <c r="J82" s="23"/>
      <c r="K82" s="9"/>
      <c r="O82" s="2"/>
    </row>
    <row r="83" spans="1:15" ht="17.25" thickTop="1" thickBot="1" x14ac:dyDescent="0.3">
      <c r="A83" s="40" t="s">
        <v>2</v>
      </c>
      <c r="B83" s="41"/>
      <c r="C83" s="91">
        <f>+C79+C70+C61+C52+C43+C34+C25+C16</f>
        <v>81785284</v>
      </c>
      <c r="D83" s="104">
        <f>+D79+D70+D61+D52+D43+D34+D25+D16</f>
        <v>2039117421.9000001</v>
      </c>
      <c r="E83" s="74"/>
      <c r="F83" s="104">
        <f>+F79+F70+F61+F52+F43+F34+F25+F16</f>
        <v>1996381221.28</v>
      </c>
      <c r="G83" s="75"/>
      <c r="H83" s="112">
        <f>+H79+H70+H61+H52+H43+H34+H25+H16</f>
        <v>42736200.620000005</v>
      </c>
      <c r="I83" s="104">
        <f>+I79+I70+I61+I52+I43+I34+I25+I16</f>
        <v>7927150.9100000011</v>
      </c>
      <c r="J83" s="23"/>
      <c r="K83" s="9"/>
      <c r="O83" s="2"/>
    </row>
    <row r="84" spans="1:15" ht="15.75" thickTop="1" x14ac:dyDescent="0.2">
      <c r="A84" s="42"/>
      <c r="B84" s="43"/>
      <c r="C84" s="97"/>
      <c r="D84" s="86"/>
      <c r="E84" s="43"/>
      <c r="F84" s="86"/>
      <c r="G84" s="43"/>
      <c r="H84" s="97"/>
      <c r="I84" s="97"/>
      <c r="J84" s="43"/>
      <c r="O84" s="2"/>
    </row>
    <row r="85" spans="1:15" ht="18.75" x14ac:dyDescent="0.3">
      <c r="A85" s="61" t="s">
        <v>4</v>
      </c>
      <c r="B85" s="46"/>
      <c r="C85" s="87"/>
      <c r="D85" s="87"/>
      <c r="E85" s="47"/>
      <c r="F85" s="87"/>
      <c r="G85" s="47"/>
      <c r="H85" s="106"/>
      <c r="I85" s="106"/>
      <c r="J85" s="47"/>
      <c r="K85" s="2"/>
      <c r="L85" s="2"/>
      <c r="M85" s="2"/>
      <c r="N85" s="2"/>
      <c r="O85" s="2"/>
    </row>
    <row r="86" spans="1:15" ht="18" x14ac:dyDescent="0.25">
      <c r="A86" s="45"/>
      <c r="B86" s="46"/>
      <c r="C86" s="87"/>
      <c r="D86" s="87"/>
      <c r="E86" s="47"/>
      <c r="F86" s="87"/>
      <c r="G86" s="47"/>
      <c r="H86" s="106"/>
      <c r="I86" s="106"/>
      <c r="J86" s="47"/>
      <c r="K86" s="2"/>
      <c r="L86" s="2"/>
      <c r="M86" s="2"/>
      <c r="N86" s="2"/>
      <c r="O86" s="2"/>
    </row>
    <row r="87" spans="1:15" ht="15.75" x14ac:dyDescent="0.25">
      <c r="A87" s="48"/>
      <c r="B87" s="49"/>
      <c r="C87" s="89"/>
      <c r="D87" s="89"/>
      <c r="E87" s="50"/>
      <c r="F87" s="89"/>
      <c r="G87" s="50"/>
      <c r="H87" s="98"/>
      <c r="I87" s="98"/>
      <c r="J87" s="51"/>
      <c r="K87" s="2"/>
      <c r="L87" s="2"/>
      <c r="M87" s="2"/>
      <c r="N87" s="2"/>
      <c r="O87" s="2"/>
    </row>
    <row r="88" spans="1:15" x14ac:dyDescent="0.2">
      <c r="A88" s="2"/>
      <c r="B88" s="49"/>
      <c r="C88" s="89"/>
      <c r="D88" s="89"/>
      <c r="E88" s="50"/>
      <c r="F88" s="89"/>
      <c r="G88" s="50"/>
      <c r="H88" s="98"/>
      <c r="I88" s="98"/>
      <c r="J88" s="51"/>
      <c r="K88" s="2"/>
      <c r="L88" s="2"/>
      <c r="M88" s="2"/>
      <c r="N88" s="2"/>
      <c r="O88" s="2"/>
    </row>
    <row r="89" spans="1:15" x14ac:dyDescent="0.2">
      <c r="A89" s="2"/>
      <c r="B89" s="49"/>
      <c r="C89" s="89"/>
      <c r="D89" s="89"/>
      <c r="E89" s="50"/>
      <c r="F89" s="89"/>
      <c r="G89" s="50"/>
      <c r="H89" s="98"/>
      <c r="I89" s="98"/>
      <c r="J89" s="51"/>
      <c r="K89" s="2"/>
      <c r="L89" s="2"/>
      <c r="M89" s="2"/>
      <c r="N89" s="2"/>
      <c r="O89" s="2"/>
    </row>
    <row r="90" spans="1:15" x14ac:dyDescent="0.2">
      <c r="A90" s="2"/>
      <c r="B90" s="49"/>
      <c r="C90" s="89"/>
      <c r="D90" s="89"/>
      <c r="E90" s="50"/>
      <c r="F90" s="89"/>
      <c r="G90" s="50"/>
      <c r="H90" s="98"/>
      <c r="I90" s="98"/>
      <c r="J90" s="51"/>
      <c r="K90" s="2"/>
      <c r="L90" s="2"/>
      <c r="M90" s="2"/>
      <c r="N90" s="2"/>
      <c r="O90" s="2"/>
    </row>
    <row r="91" spans="1:15" x14ac:dyDescent="0.2">
      <c r="A91" s="2"/>
      <c r="B91" s="49"/>
      <c r="C91" s="89"/>
      <c r="D91" s="89"/>
      <c r="E91" s="50"/>
      <c r="F91" s="89"/>
      <c r="G91" s="50"/>
      <c r="H91" s="98"/>
      <c r="I91" s="98"/>
      <c r="J91" s="51"/>
      <c r="K91" s="2"/>
      <c r="L91" s="2"/>
      <c r="M91" s="2"/>
      <c r="N91" s="2"/>
      <c r="O91" s="2"/>
    </row>
    <row r="92" spans="1:15" x14ac:dyDescent="0.2">
      <c r="A92" s="2"/>
      <c r="B92" s="49"/>
      <c r="C92" s="89"/>
      <c r="D92" s="89"/>
      <c r="E92" s="50"/>
      <c r="F92" s="89"/>
      <c r="G92" s="50"/>
      <c r="H92" s="98"/>
      <c r="I92" s="98"/>
      <c r="J92" s="51"/>
      <c r="K92" s="2"/>
      <c r="L92" s="2"/>
      <c r="M92" s="2"/>
      <c r="N92" s="2"/>
      <c r="O92" s="2"/>
    </row>
    <row r="93" spans="1:15" x14ac:dyDescent="0.2">
      <c r="A93" s="2"/>
      <c r="B93" s="49"/>
      <c r="C93" s="89"/>
      <c r="D93" s="89"/>
      <c r="E93" s="50"/>
      <c r="F93" s="89"/>
      <c r="G93" s="50"/>
      <c r="H93" s="98"/>
      <c r="I93" s="98"/>
      <c r="J93" s="51"/>
      <c r="K93" s="2"/>
      <c r="L93" s="2"/>
      <c r="M93" s="2"/>
      <c r="N93" s="2"/>
      <c r="O93" s="2"/>
    </row>
    <row r="94" spans="1:15" x14ac:dyDescent="0.2">
      <c r="A94" s="2"/>
      <c r="B94" s="49"/>
      <c r="C94" s="89"/>
      <c r="D94" s="89"/>
      <c r="E94" s="50"/>
      <c r="F94" s="89"/>
      <c r="G94" s="50"/>
      <c r="H94" s="98"/>
      <c r="I94" s="98"/>
      <c r="J94" s="51"/>
      <c r="K94" s="2"/>
      <c r="L94" s="2"/>
      <c r="M94" s="2"/>
      <c r="N94" s="2"/>
      <c r="O94" s="2"/>
    </row>
    <row r="95" spans="1:15" x14ac:dyDescent="0.2">
      <c r="A95" s="2"/>
      <c r="B95" s="49"/>
      <c r="C95" s="89"/>
      <c r="D95" s="89"/>
      <c r="E95" s="50"/>
      <c r="F95" s="89"/>
      <c r="G95" s="50"/>
      <c r="H95" s="98"/>
      <c r="I95" s="98"/>
      <c r="J95" s="51"/>
      <c r="K95" s="2"/>
      <c r="L95" s="2"/>
      <c r="M95" s="2"/>
      <c r="N95" s="2"/>
      <c r="O95" s="2"/>
    </row>
    <row r="96" spans="1:15" x14ac:dyDescent="0.2">
      <c r="A96" s="2"/>
      <c r="B96" s="49"/>
      <c r="C96" s="89"/>
      <c r="D96" s="89"/>
      <c r="E96" s="50"/>
      <c r="F96" s="89"/>
      <c r="G96" s="50"/>
      <c r="H96" s="98"/>
      <c r="I96" s="98"/>
      <c r="J96" s="50"/>
      <c r="K96" s="2"/>
      <c r="L96" s="2"/>
      <c r="M96" s="2"/>
      <c r="N96" s="2"/>
      <c r="O96" s="2"/>
    </row>
    <row r="97" spans="1:15" x14ac:dyDescent="0.2">
      <c r="A97" s="2"/>
      <c r="B97" s="49"/>
      <c r="C97" s="89"/>
      <c r="D97" s="89"/>
      <c r="E97" s="50"/>
      <c r="F97" s="89"/>
      <c r="G97" s="50"/>
      <c r="H97" s="98"/>
      <c r="I97" s="98"/>
      <c r="J97" s="50"/>
      <c r="K97" s="2"/>
      <c r="L97" s="2"/>
      <c r="M97" s="2"/>
      <c r="N97" s="2"/>
      <c r="O97" s="2"/>
    </row>
    <row r="98" spans="1:15" x14ac:dyDescent="0.2">
      <c r="A98" s="2"/>
      <c r="B98" s="46"/>
      <c r="C98" s="89"/>
      <c r="D98" s="89"/>
      <c r="E98" s="50"/>
      <c r="F98" s="89"/>
      <c r="G98" s="50"/>
      <c r="H98" s="98"/>
      <c r="I98" s="98"/>
      <c r="J98" s="50"/>
      <c r="K98" s="2"/>
      <c r="L98" s="2"/>
      <c r="M98" s="2"/>
      <c r="N98" s="2"/>
      <c r="O98" s="2"/>
    </row>
    <row r="99" spans="1:15" ht="15.75" x14ac:dyDescent="0.25">
      <c r="A99" s="52"/>
      <c r="B99" s="46"/>
      <c r="C99" s="89"/>
      <c r="D99" s="89"/>
      <c r="E99" s="50"/>
      <c r="F99" s="89"/>
      <c r="G99" s="50"/>
      <c r="H99" s="98"/>
      <c r="I99" s="98"/>
      <c r="J99" s="51"/>
      <c r="K99" s="2"/>
      <c r="L99" s="2"/>
      <c r="M99" s="2"/>
      <c r="N99" s="2"/>
      <c r="O99" s="2"/>
    </row>
    <row r="100" spans="1:15" ht="15.75" x14ac:dyDescent="0.25">
      <c r="A100" s="52"/>
      <c r="B100" s="46"/>
      <c r="C100" s="89"/>
      <c r="D100" s="89"/>
      <c r="E100" s="50"/>
      <c r="F100" s="89"/>
      <c r="G100" s="50"/>
      <c r="H100" s="98"/>
      <c r="I100" s="98"/>
      <c r="J100" s="51"/>
      <c r="K100" s="2"/>
      <c r="L100" s="2"/>
      <c r="M100" s="2"/>
      <c r="N100" s="2"/>
      <c r="O100" s="2"/>
    </row>
    <row r="101" spans="1:15" ht="15.75" x14ac:dyDescent="0.25">
      <c r="A101" s="52"/>
      <c r="B101" s="46"/>
      <c r="C101" s="89"/>
      <c r="D101" s="89"/>
      <c r="E101" s="50"/>
      <c r="F101" s="89"/>
      <c r="G101" s="50"/>
      <c r="H101" s="98"/>
      <c r="I101" s="98"/>
      <c r="J101" s="51"/>
      <c r="K101" s="2"/>
      <c r="L101" s="2"/>
      <c r="M101" s="2"/>
      <c r="N101" s="2"/>
      <c r="O101" s="2"/>
    </row>
    <row r="102" spans="1:15" x14ac:dyDescent="0.2">
      <c r="A102" s="2"/>
      <c r="B102" s="46"/>
      <c r="C102" s="89"/>
      <c r="D102" s="89"/>
      <c r="E102" s="50"/>
      <c r="F102" s="89"/>
      <c r="G102" s="50"/>
      <c r="H102" s="98"/>
      <c r="I102" s="98"/>
      <c r="J102" s="51"/>
      <c r="K102" s="2"/>
      <c r="L102" s="2"/>
      <c r="M102" s="2"/>
      <c r="N102" s="2"/>
      <c r="O102" s="2"/>
    </row>
    <row r="103" spans="1:15" ht="15.75" x14ac:dyDescent="0.25">
      <c r="A103" s="52"/>
      <c r="B103" s="49"/>
      <c r="C103" s="89"/>
      <c r="D103" s="89"/>
      <c r="E103" s="50"/>
      <c r="F103" s="89"/>
      <c r="G103" s="50"/>
      <c r="H103" s="98"/>
      <c r="I103" s="98"/>
      <c r="J103" s="51"/>
      <c r="K103" s="2"/>
      <c r="L103" s="2"/>
      <c r="M103" s="2"/>
      <c r="N103" s="2"/>
      <c r="O103" s="2"/>
    </row>
    <row r="104" spans="1:15" x14ac:dyDescent="0.2">
      <c r="A104" s="2"/>
      <c r="B104" s="49"/>
      <c r="C104" s="89"/>
      <c r="D104" s="89"/>
      <c r="E104" s="50"/>
      <c r="F104" s="89"/>
      <c r="G104" s="50"/>
      <c r="H104" s="98"/>
      <c r="I104" s="98"/>
      <c r="J104" s="51"/>
      <c r="K104" s="2"/>
      <c r="L104" s="2"/>
      <c r="M104" s="2"/>
      <c r="N104" s="2"/>
      <c r="O104" s="2"/>
    </row>
    <row r="105" spans="1:15" x14ac:dyDescent="0.2">
      <c r="A105" s="2"/>
      <c r="B105" s="49"/>
      <c r="C105" s="89"/>
      <c r="D105" s="89"/>
      <c r="E105" s="50"/>
      <c r="F105" s="89"/>
      <c r="G105" s="50"/>
      <c r="H105" s="98"/>
      <c r="I105" s="98"/>
      <c r="J105" s="51"/>
      <c r="K105" s="2"/>
      <c r="L105" s="2"/>
      <c r="M105" s="2"/>
      <c r="N105" s="2"/>
      <c r="O105" s="2"/>
    </row>
    <row r="106" spans="1:15" x14ac:dyDescent="0.2">
      <c r="A106" s="2"/>
      <c r="B106" s="53"/>
      <c r="C106" s="89"/>
      <c r="D106" s="89"/>
      <c r="E106" s="50"/>
      <c r="F106" s="89"/>
      <c r="G106" s="50"/>
      <c r="H106" s="98"/>
      <c r="I106" s="98"/>
      <c r="J106" s="51"/>
      <c r="K106" s="2"/>
      <c r="L106" s="2"/>
      <c r="M106" s="2"/>
      <c r="N106" s="2"/>
      <c r="O106" s="2"/>
    </row>
    <row r="107" spans="1:15" x14ac:dyDescent="0.2">
      <c r="A107" s="2"/>
      <c r="B107" s="53"/>
      <c r="C107" s="89"/>
      <c r="D107" s="89"/>
      <c r="E107" s="50"/>
      <c r="F107" s="89"/>
      <c r="G107" s="50"/>
      <c r="H107" s="98"/>
      <c r="I107" s="98"/>
      <c r="J107" s="51"/>
      <c r="K107" s="2"/>
      <c r="L107" s="2"/>
      <c r="M107" s="2"/>
      <c r="N107" s="2"/>
      <c r="O107" s="2"/>
    </row>
    <row r="108" spans="1:15" x14ac:dyDescent="0.2">
      <c r="A108" s="2"/>
      <c r="B108" s="53"/>
      <c r="C108" s="89"/>
      <c r="D108" s="89"/>
      <c r="E108" s="50"/>
      <c r="F108" s="89"/>
      <c r="G108" s="50"/>
      <c r="H108" s="98"/>
      <c r="I108" s="98"/>
      <c r="J108" s="51"/>
      <c r="K108" s="2"/>
      <c r="L108" s="2"/>
      <c r="M108" s="2"/>
      <c r="N108" s="2"/>
      <c r="O108" s="2"/>
    </row>
    <row r="109" spans="1:15" x14ac:dyDescent="0.2">
      <c r="A109" s="2"/>
      <c r="B109" s="53"/>
      <c r="C109" s="89"/>
      <c r="D109" s="89"/>
      <c r="E109" s="50"/>
      <c r="F109" s="89"/>
      <c r="G109" s="50"/>
      <c r="H109" s="98"/>
      <c r="I109" s="98"/>
      <c r="J109" s="51"/>
      <c r="K109" s="2"/>
      <c r="L109" s="2"/>
      <c r="M109" s="2"/>
      <c r="N109" s="2"/>
      <c r="O109" s="2"/>
    </row>
    <row r="110" spans="1:15" x14ac:dyDescent="0.2">
      <c r="A110" s="2"/>
      <c r="B110" s="53"/>
      <c r="C110" s="89"/>
      <c r="D110" s="89"/>
      <c r="E110" s="50"/>
      <c r="F110" s="89"/>
      <c r="G110" s="50"/>
      <c r="H110" s="98"/>
      <c r="I110" s="98"/>
      <c r="J110" s="51"/>
      <c r="K110" s="2"/>
      <c r="L110" s="2"/>
      <c r="M110" s="2"/>
      <c r="N110" s="2"/>
      <c r="O110" s="2"/>
    </row>
    <row r="111" spans="1:15" x14ac:dyDescent="0.2">
      <c r="A111" s="2"/>
      <c r="B111" s="53"/>
      <c r="C111" s="89"/>
      <c r="D111" s="89"/>
      <c r="E111" s="50"/>
      <c r="F111" s="89"/>
      <c r="G111" s="50"/>
      <c r="H111" s="98"/>
      <c r="I111" s="98"/>
      <c r="J111" s="51"/>
      <c r="K111" s="2"/>
      <c r="L111" s="2"/>
      <c r="M111" s="2"/>
      <c r="N111" s="2"/>
      <c r="O111" s="2"/>
    </row>
    <row r="112" spans="1:15" x14ac:dyDescent="0.2">
      <c r="A112" s="2"/>
      <c r="B112" s="53"/>
      <c r="C112" s="89"/>
      <c r="D112" s="89"/>
      <c r="E112" s="50"/>
      <c r="F112" s="89"/>
      <c r="G112" s="50"/>
      <c r="H112" s="98"/>
      <c r="I112" s="98"/>
      <c r="J112" s="51"/>
      <c r="K112" s="2"/>
      <c r="L112" s="2"/>
      <c r="M112" s="2"/>
      <c r="N112" s="2"/>
      <c r="O112" s="2"/>
    </row>
    <row r="113" spans="1:15" x14ac:dyDescent="0.2">
      <c r="A113" s="2"/>
      <c r="B113" s="53"/>
      <c r="C113" s="89"/>
      <c r="D113" s="89"/>
      <c r="E113" s="50"/>
      <c r="F113" s="89"/>
      <c r="G113" s="50"/>
      <c r="H113" s="98"/>
      <c r="I113" s="98"/>
      <c r="J113" s="51"/>
      <c r="K113" s="2"/>
      <c r="L113" s="2"/>
      <c r="M113" s="2"/>
      <c r="N113" s="2"/>
      <c r="O113" s="2"/>
    </row>
    <row r="114" spans="1:15" x14ac:dyDescent="0.2">
      <c r="A114" s="2"/>
      <c r="B114" s="53"/>
      <c r="C114" s="89"/>
      <c r="D114" s="89"/>
      <c r="E114" s="50"/>
      <c r="F114" s="89"/>
      <c r="G114" s="50"/>
      <c r="H114" s="98"/>
      <c r="I114" s="98"/>
      <c r="J114" s="51"/>
      <c r="K114" s="2"/>
      <c r="L114" s="2"/>
      <c r="M114" s="2"/>
      <c r="N114" s="2"/>
      <c r="O114" s="2"/>
    </row>
    <row r="115" spans="1:15" x14ac:dyDescent="0.2">
      <c r="A115" s="2"/>
      <c r="B115" s="2"/>
      <c r="C115" s="89"/>
      <c r="D115" s="89"/>
      <c r="E115" s="50"/>
      <c r="F115" s="89"/>
      <c r="G115" s="50"/>
      <c r="H115" s="98"/>
      <c r="I115" s="98"/>
      <c r="J115" s="51"/>
      <c r="K115" s="2"/>
      <c r="L115" s="2"/>
      <c r="M115" s="2"/>
      <c r="N115" s="2"/>
      <c r="O115" s="2"/>
    </row>
    <row r="116" spans="1:15" ht="15.75" x14ac:dyDescent="0.25">
      <c r="A116" s="52"/>
      <c r="B116" s="2"/>
      <c r="C116" s="89"/>
      <c r="D116" s="89"/>
      <c r="E116" s="50"/>
      <c r="F116" s="89"/>
      <c r="G116" s="50"/>
      <c r="H116" s="98"/>
      <c r="I116" s="98"/>
      <c r="J116" s="51"/>
      <c r="K116" s="2"/>
      <c r="L116" s="2"/>
      <c r="M116" s="2"/>
      <c r="N116" s="2"/>
      <c r="O116" s="2"/>
    </row>
    <row r="117" spans="1:15" x14ac:dyDescent="0.2">
      <c r="A117" s="2"/>
      <c r="B117" s="2"/>
      <c r="C117" s="89"/>
      <c r="D117" s="89"/>
      <c r="E117" s="50"/>
      <c r="F117" s="89"/>
      <c r="G117" s="50"/>
      <c r="H117" s="98"/>
      <c r="I117" s="98"/>
      <c r="J117" s="51"/>
      <c r="K117" s="2"/>
      <c r="L117" s="2"/>
      <c r="M117" s="2"/>
      <c r="N117" s="2"/>
      <c r="O117" s="2"/>
    </row>
    <row r="118" spans="1:15" x14ac:dyDescent="0.2">
      <c r="A118" s="2"/>
      <c r="B118" s="2"/>
      <c r="C118" s="89"/>
      <c r="D118" s="89"/>
      <c r="E118" s="50"/>
      <c r="F118" s="89"/>
      <c r="G118" s="50"/>
      <c r="H118" s="98"/>
      <c r="I118" s="98"/>
      <c r="J118" s="51"/>
      <c r="K118" s="2"/>
      <c r="L118" s="2"/>
      <c r="M118" s="2"/>
      <c r="N118" s="2"/>
      <c r="O118" s="2"/>
    </row>
    <row r="119" spans="1:15" ht="15.75" x14ac:dyDescent="0.25">
      <c r="A119" s="52"/>
      <c r="B119" s="2"/>
      <c r="C119" s="89"/>
      <c r="D119" s="89"/>
      <c r="E119" s="50"/>
      <c r="F119" s="89"/>
      <c r="G119" s="50"/>
      <c r="H119" s="98"/>
      <c r="I119" s="98"/>
      <c r="J119" s="51"/>
      <c r="K119" s="2"/>
      <c r="L119" s="2"/>
      <c r="M119" s="2"/>
      <c r="N119" s="2"/>
      <c r="O119" s="2"/>
    </row>
    <row r="120" spans="1:15" ht="15.75" x14ac:dyDescent="0.25">
      <c r="A120" s="52"/>
      <c r="B120" s="2"/>
      <c r="C120" s="89"/>
      <c r="D120" s="89"/>
      <c r="E120" s="50"/>
      <c r="F120" s="89"/>
      <c r="G120" s="50"/>
      <c r="H120" s="98"/>
      <c r="I120" s="98"/>
      <c r="J120" s="51"/>
      <c r="K120" s="2"/>
      <c r="L120" s="2"/>
      <c r="M120" s="2"/>
      <c r="N120" s="2"/>
      <c r="O120" s="2"/>
    </row>
    <row r="121" spans="1:15" ht="15.75" x14ac:dyDescent="0.25">
      <c r="A121" s="52"/>
      <c r="B121" s="53"/>
      <c r="C121" s="89"/>
      <c r="D121" s="89"/>
      <c r="E121" s="50"/>
      <c r="F121" s="89"/>
      <c r="G121" s="50"/>
      <c r="H121" s="98"/>
      <c r="I121" s="98"/>
      <c r="J121" s="51"/>
      <c r="K121" s="2"/>
      <c r="L121" s="2"/>
      <c r="M121" s="2"/>
      <c r="N121" s="2"/>
      <c r="O121" s="2"/>
    </row>
    <row r="122" spans="1:15" x14ac:dyDescent="0.2">
      <c r="A122" s="2"/>
      <c r="B122" s="53"/>
      <c r="C122" s="89"/>
      <c r="D122" s="89"/>
      <c r="E122" s="50"/>
      <c r="F122" s="89"/>
      <c r="G122" s="50"/>
      <c r="H122" s="98"/>
      <c r="I122" s="98"/>
      <c r="J122" s="51"/>
      <c r="K122" s="2"/>
      <c r="L122" s="2"/>
      <c r="M122" s="2"/>
      <c r="N122" s="2"/>
      <c r="O122" s="2"/>
    </row>
    <row r="123" spans="1:15" x14ac:dyDescent="0.2">
      <c r="A123" s="2"/>
      <c r="B123" s="53"/>
      <c r="C123" s="89"/>
      <c r="D123" s="89"/>
      <c r="E123" s="50"/>
      <c r="F123" s="89"/>
      <c r="G123" s="50"/>
      <c r="H123" s="98"/>
      <c r="I123" s="98"/>
      <c r="J123" s="51"/>
      <c r="K123" s="2"/>
      <c r="L123" s="2"/>
      <c r="M123" s="2"/>
      <c r="N123" s="2"/>
      <c r="O123" s="2"/>
    </row>
    <row r="124" spans="1:15" x14ac:dyDescent="0.2">
      <c r="A124" s="2"/>
      <c r="B124" s="53"/>
      <c r="C124" s="89"/>
      <c r="D124" s="89"/>
      <c r="E124" s="50"/>
      <c r="F124" s="89"/>
      <c r="G124" s="50"/>
      <c r="H124" s="98"/>
      <c r="I124" s="98"/>
      <c r="J124" s="51"/>
      <c r="K124" s="2"/>
      <c r="L124" s="2"/>
      <c r="M124" s="2"/>
      <c r="N124" s="2"/>
      <c r="O124" s="2"/>
    </row>
    <row r="125" spans="1:15" x14ac:dyDescent="0.2">
      <c r="A125" s="2"/>
      <c r="B125" s="53"/>
      <c r="C125" s="89"/>
      <c r="D125" s="89"/>
      <c r="E125" s="50"/>
      <c r="F125" s="89"/>
      <c r="G125" s="50"/>
      <c r="H125" s="98"/>
      <c r="I125" s="98"/>
      <c r="J125" s="51"/>
      <c r="K125" s="2"/>
      <c r="L125" s="2"/>
      <c r="M125" s="2"/>
      <c r="N125" s="2"/>
      <c r="O125" s="2"/>
    </row>
    <row r="126" spans="1:15" x14ac:dyDescent="0.2">
      <c r="A126" s="2"/>
      <c r="B126" s="53"/>
      <c r="C126" s="89"/>
      <c r="D126" s="89"/>
      <c r="E126" s="50"/>
      <c r="F126" s="89"/>
      <c r="G126" s="50"/>
      <c r="H126" s="98"/>
      <c r="I126" s="98"/>
      <c r="J126" s="51"/>
      <c r="K126" s="2"/>
      <c r="L126" s="2"/>
      <c r="M126" s="2"/>
      <c r="N126" s="2"/>
      <c r="O126" s="2"/>
    </row>
    <row r="127" spans="1:15" x14ac:dyDescent="0.2">
      <c r="A127" s="2"/>
      <c r="B127" s="53"/>
      <c r="C127" s="89"/>
      <c r="D127" s="89"/>
      <c r="E127" s="50"/>
      <c r="F127" s="89"/>
      <c r="G127" s="50"/>
      <c r="H127" s="98"/>
      <c r="I127" s="98"/>
      <c r="J127" s="51"/>
      <c r="K127" s="2"/>
      <c r="L127" s="2"/>
      <c r="M127" s="2"/>
      <c r="N127" s="2"/>
      <c r="O127" s="2"/>
    </row>
    <row r="128" spans="1:15" x14ac:dyDescent="0.2">
      <c r="A128" s="2"/>
      <c r="B128" s="53"/>
      <c r="C128" s="89"/>
      <c r="D128" s="89"/>
      <c r="E128" s="50"/>
      <c r="F128" s="89"/>
      <c r="G128" s="50"/>
      <c r="H128" s="98"/>
      <c r="I128" s="98"/>
      <c r="J128" s="51"/>
      <c r="K128" s="2"/>
      <c r="L128" s="2"/>
      <c r="M128" s="2"/>
      <c r="N128" s="2"/>
      <c r="O128" s="2"/>
    </row>
    <row r="129" spans="1:15" x14ac:dyDescent="0.2">
      <c r="A129" s="2"/>
      <c r="B129" s="53"/>
      <c r="C129" s="89"/>
      <c r="D129" s="89"/>
      <c r="E129" s="50"/>
      <c r="F129" s="89"/>
      <c r="G129" s="50"/>
      <c r="H129" s="98"/>
      <c r="I129" s="98"/>
      <c r="J129" s="51"/>
      <c r="K129" s="2"/>
      <c r="L129" s="2"/>
      <c r="M129" s="2"/>
      <c r="N129" s="2"/>
      <c r="O129" s="2"/>
    </row>
    <row r="130" spans="1:15" x14ac:dyDescent="0.2">
      <c r="A130" s="2"/>
      <c r="B130" s="53"/>
      <c r="C130" s="89"/>
      <c r="D130" s="89"/>
      <c r="E130" s="50"/>
      <c r="F130" s="89"/>
      <c r="G130" s="50"/>
      <c r="H130" s="98"/>
      <c r="I130" s="98"/>
      <c r="J130" s="51"/>
      <c r="K130" s="2"/>
      <c r="L130" s="2"/>
      <c r="M130" s="2"/>
      <c r="N130" s="2"/>
      <c r="O130" s="2"/>
    </row>
    <row r="131" spans="1:15" x14ac:dyDescent="0.2">
      <c r="A131" s="2"/>
      <c r="B131" s="53"/>
      <c r="C131" s="89"/>
      <c r="D131" s="89"/>
      <c r="E131" s="50"/>
      <c r="F131" s="89"/>
      <c r="G131" s="50"/>
      <c r="H131" s="98"/>
      <c r="I131" s="98"/>
      <c r="J131" s="51"/>
      <c r="K131" s="2"/>
      <c r="L131" s="2"/>
      <c r="M131" s="2"/>
      <c r="N131" s="2"/>
      <c r="O131" s="2"/>
    </row>
    <row r="132" spans="1:15" x14ac:dyDescent="0.2">
      <c r="A132" s="2"/>
      <c r="B132" s="53"/>
      <c r="C132" s="89"/>
      <c r="D132" s="89"/>
      <c r="E132" s="50"/>
      <c r="F132" s="89"/>
      <c r="G132" s="50"/>
      <c r="H132" s="98"/>
      <c r="I132" s="98"/>
      <c r="J132" s="51"/>
      <c r="K132" s="2"/>
      <c r="L132" s="2"/>
      <c r="M132" s="2"/>
      <c r="N132" s="2"/>
      <c r="O132" s="2"/>
    </row>
    <row r="133" spans="1:15" x14ac:dyDescent="0.2">
      <c r="A133" s="2"/>
      <c r="B133" s="2"/>
      <c r="C133" s="89"/>
      <c r="D133" s="89"/>
      <c r="E133" s="50"/>
      <c r="F133" s="89"/>
      <c r="G133" s="50"/>
      <c r="H133" s="98"/>
      <c r="I133" s="98"/>
      <c r="J133" s="51"/>
      <c r="K133" s="2"/>
      <c r="L133" s="2"/>
      <c r="M133" s="2"/>
      <c r="N133" s="2"/>
      <c r="O133" s="2"/>
    </row>
    <row r="134" spans="1:15" ht="15.75" x14ac:dyDescent="0.25">
      <c r="A134" s="52"/>
      <c r="B134" s="2"/>
      <c r="C134" s="89"/>
      <c r="D134" s="89"/>
      <c r="E134" s="50"/>
      <c r="F134" s="89"/>
      <c r="G134" s="50"/>
      <c r="H134" s="98"/>
      <c r="I134" s="98"/>
      <c r="J134" s="51"/>
      <c r="K134" s="2"/>
      <c r="L134" s="2"/>
      <c r="M134" s="2"/>
      <c r="N134" s="2"/>
      <c r="O134" s="2"/>
    </row>
    <row r="135" spans="1:15" x14ac:dyDescent="0.2">
      <c r="A135" s="2"/>
      <c r="B135" s="2"/>
      <c r="C135" s="89"/>
      <c r="D135" s="89"/>
      <c r="E135" s="50"/>
      <c r="F135" s="89"/>
      <c r="G135" s="50"/>
      <c r="H135" s="98"/>
      <c r="I135" s="98"/>
      <c r="J135" s="51"/>
      <c r="K135" s="2"/>
      <c r="L135" s="2"/>
      <c r="M135" s="2"/>
      <c r="N135" s="2"/>
      <c r="O135" s="2"/>
    </row>
    <row r="136" spans="1:15" x14ac:dyDescent="0.2">
      <c r="A136" s="2"/>
      <c r="B136" s="2"/>
      <c r="C136" s="89"/>
      <c r="D136" s="89"/>
      <c r="E136" s="50"/>
      <c r="F136" s="89"/>
      <c r="G136" s="50"/>
      <c r="H136" s="98"/>
      <c r="I136" s="98"/>
      <c r="J136" s="51"/>
      <c r="K136" s="2"/>
      <c r="L136" s="2"/>
      <c r="M136" s="2"/>
      <c r="N136" s="2"/>
      <c r="O136" s="2"/>
    </row>
    <row r="137" spans="1:15" ht="15.75" x14ac:dyDescent="0.25">
      <c r="A137" s="52"/>
      <c r="B137" s="53"/>
      <c r="C137" s="89"/>
      <c r="D137" s="89"/>
      <c r="E137" s="50"/>
      <c r="F137" s="89"/>
      <c r="G137" s="50"/>
      <c r="H137" s="98"/>
      <c r="I137" s="98"/>
      <c r="J137" s="51"/>
      <c r="K137" s="2"/>
      <c r="L137" s="2"/>
      <c r="M137" s="2"/>
      <c r="N137" s="2"/>
      <c r="O137" s="2"/>
    </row>
    <row r="138" spans="1:15" x14ac:dyDescent="0.2">
      <c r="A138" s="2"/>
      <c r="B138" s="53"/>
      <c r="C138" s="89"/>
      <c r="D138" s="89"/>
      <c r="E138" s="50"/>
      <c r="F138" s="89"/>
      <c r="G138" s="50"/>
      <c r="H138" s="98"/>
      <c r="I138" s="98"/>
      <c r="J138" s="51"/>
      <c r="K138" s="2"/>
      <c r="L138" s="2"/>
      <c r="M138" s="2"/>
      <c r="N138" s="2"/>
      <c r="O138" s="2"/>
    </row>
    <row r="139" spans="1:15" x14ac:dyDescent="0.2">
      <c r="A139" s="2"/>
      <c r="B139" s="53"/>
      <c r="C139" s="89"/>
      <c r="D139" s="89"/>
      <c r="E139" s="50"/>
      <c r="F139" s="89"/>
      <c r="G139" s="50"/>
      <c r="H139" s="98"/>
      <c r="I139" s="98"/>
      <c r="J139" s="51"/>
      <c r="K139" s="2"/>
      <c r="L139" s="2"/>
      <c r="M139" s="2"/>
      <c r="N139" s="2"/>
      <c r="O139" s="2"/>
    </row>
    <row r="140" spans="1:15" x14ac:dyDescent="0.2">
      <c r="A140" s="2"/>
      <c r="B140" s="2"/>
      <c r="C140" s="89"/>
      <c r="D140" s="89"/>
      <c r="E140" s="50"/>
      <c r="F140" s="89"/>
      <c r="G140" s="50"/>
      <c r="H140" s="98"/>
      <c r="I140" s="98"/>
      <c r="J140" s="51"/>
      <c r="K140" s="2"/>
      <c r="L140" s="2"/>
      <c r="M140" s="2"/>
      <c r="N140" s="2"/>
      <c r="O140" s="2"/>
    </row>
    <row r="141" spans="1:15" x14ac:dyDescent="0.2">
      <c r="A141" s="2"/>
      <c r="B141" s="2"/>
      <c r="C141" s="89"/>
      <c r="D141" s="89"/>
      <c r="E141" s="50"/>
      <c r="F141" s="89"/>
      <c r="G141" s="50"/>
      <c r="H141" s="98"/>
      <c r="I141" s="98"/>
      <c r="J141" s="51"/>
      <c r="K141" s="2"/>
      <c r="L141" s="2"/>
      <c r="M141" s="2"/>
      <c r="N141" s="2"/>
      <c r="O141" s="2"/>
    </row>
    <row r="142" spans="1:15" x14ac:dyDescent="0.2">
      <c r="A142" s="2"/>
      <c r="B142" s="2"/>
      <c r="C142" s="89"/>
      <c r="D142" s="89"/>
      <c r="E142" s="50"/>
      <c r="F142" s="89"/>
      <c r="G142" s="50"/>
      <c r="H142" s="98"/>
      <c r="I142" s="98"/>
      <c r="J142" s="51"/>
      <c r="K142" s="2"/>
      <c r="L142" s="2"/>
      <c r="M142" s="2"/>
      <c r="N142" s="2"/>
      <c r="O142" s="2"/>
    </row>
    <row r="143" spans="1:15" ht="15.75" x14ac:dyDescent="0.25">
      <c r="A143" s="52"/>
      <c r="B143" s="2"/>
      <c r="C143" s="89"/>
      <c r="D143" s="89"/>
      <c r="E143" s="50"/>
      <c r="F143" s="89"/>
      <c r="G143" s="50"/>
      <c r="H143" s="98"/>
      <c r="I143" s="98"/>
      <c r="J143" s="51"/>
      <c r="K143" s="2"/>
      <c r="L143" s="2"/>
      <c r="M143" s="2"/>
      <c r="N143" s="2"/>
      <c r="O143" s="2"/>
    </row>
    <row r="144" spans="1:15" x14ac:dyDescent="0.2">
      <c r="A144" s="2"/>
      <c r="B144" s="2"/>
      <c r="C144" s="89"/>
      <c r="D144" s="89"/>
      <c r="E144" s="50"/>
      <c r="F144" s="89"/>
      <c r="G144" s="50"/>
      <c r="H144" s="98"/>
      <c r="I144" s="98"/>
      <c r="J144" s="51"/>
      <c r="K144" s="2"/>
      <c r="L144" s="2"/>
      <c r="M144" s="2"/>
      <c r="N144" s="2"/>
      <c r="O144" s="2"/>
    </row>
    <row r="145" spans="1:15" x14ac:dyDescent="0.2">
      <c r="A145" s="2"/>
      <c r="B145" s="2"/>
      <c r="C145" s="89"/>
      <c r="D145" s="89"/>
      <c r="E145" s="50"/>
      <c r="F145" s="89"/>
      <c r="G145" s="50"/>
      <c r="H145" s="98"/>
      <c r="I145" s="98"/>
      <c r="J145" s="51"/>
      <c r="K145" s="2"/>
      <c r="L145" s="2"/>
      <c r="M145" s="2"/>
      <c r="N145" s="2"/>
      <c r="O145" s="2"/>
    </row>
    <row r="146" spans="1:15" ht="15.75" x14ac:dyDescent="0.25">
      <c r="A146" s="52"/>
      <c r="B146" s="52"/>
      <c r="C146" s="89"/>
      <c r="D146" s="89"/>
      <c r="E146" s="50"/>
      <c r="F146" s="89"/>
      <c r="G146" s="50"/>
      <c r="H146" s="98"/>
      <c r="I146" s="98"/>
      <c r="J146" s="51"/>
      <c r="K146" s="2"/>
      <c r="L146" s="2"/>
      <c r="M146" s="2"/>
      <c r="N146" s="2"/>
      <c r="O146" s="2"/>
    </row>
    <row r="147" spans="1:15" x14ac:dyDescent="0.2">
      <c r="A147" s="2"/>
      <c r="B147" s="2"/>
      <c r="C147" s="89"/>
      <c r="D147" s="89"/>
      <c r="E147" s="50"/>
      <c r="F147" s="89"/>
      <c r="G147" s="50"/>
      <c r="H147" s="98"/>
      <c r="I147" s="98"/>
      <c r="J147" s="51"/>
      <c r="K147" s="2"/>
      <c r="L147" s="2"/>
      <c r="M147" s="2"/>
      <c r="N147" s="2"/>
      <c r="O147" s="2"/>
    </row>
    <row r="148" spans="1:15" x14ac:dyDescent="0.2">
      <c r="A148" s="2"/>
      <c r="B148" s="2"/>
      <c r="C148" s="89"/>
      <c r="D148" s="89"/>
      <c r="E148" s="50"/>
      <c r="F148" s="89"/>
      <c r="G148" s="50"/>
      <c r="H148" s="98"/>
      <c r="I148" s="98"/>
      <c r="J148" s="51"/>
      <c r="K148" s="2"/>
      <c r="L148" s="2"/>
      <c r="M148" s="2"/>
      <c r="N148" s="2"/>
      <c r="O148" s="2"/>
    </row>
    <row r="149" spans="1:15" x14ac:dyDescent="0.2">
      <c r="A149" s="2"/>
      <c r="B149" s="2"/>
      <c r="C149" s="89"/>
      <c r="D149" s="89"/>
      <c r="E149" s="50"/>
      <c r="F149" s="89"/>
      <c r="G149" s="50"/>
      <c r="H149" s="98"/>
      <c r="I149" s="98"/>
      <c r="J149" s="51"/>
      <c r="K149" s="2"/>
      <c r="L149" s="2"/>
      <c r="M149" s="2"/>
      <c r="N149" s="2"/>
      <c r="O149" s="2"/>
    </row>
    <row r="150" spans="1:15" x14ac:dyDescent="0.2">
      <c r="A150" s="2"/>
      <c r="B150" s="2"/>
      <c r="C150" s="89"/>
      <c r="D150" s="89"/>
      <c r="E150" s="50"/>
      <c r="F150" s="89"/>
      <c r="G150" s="50"/>
      <c r="H150" s="98"/>
      <c r="I150" s="98"/>
      <c r="J150" s="51"/>
      <c r="K150" s="2"/>
      <c r="L150" s="2"/>
      <c r="M150" s="2"/>
      <c r="N150" s="2"/>
      <c r="O150" s="2"/>
    </row>
    <row r="151" spans="1:15" x14ac:dyDescent="0.2">
      <c r="A151" s="2"/>
      <c r="B151" s="2"/>
      <c r="C151" s="89"/>
      <c r="D151" s="89"/>
      <c r="E151" s="50"/>
      <c r="F151" s="89"/>
      <c r="G151" s="50"/>
      <c r="H151" s="98"/>
      <c r="I151" s="98"/>
      <c r="J151" s="51"/>
      <c r="K151" s="2"/>
      <c r="L151" s="2"/>
      <c r="M151" s="2"/>
      <c r="N151" s="2"/>
      <c r="O151" s="2"/>
    </row>
    <row r="152" spans="1:15" x14ac:dyDescent="0.2">
      <c r="A152" s="2"/>
      <c r="B152" s="2"/>
      <c r="C152" s="89"/>
      <c r="D152" s="89"/>
      <c r="E152" s="50"/>
      <c r="F152" s="89"/>
      <c r="G152" s="50"/>
      <c r="H152" s="98"/>
      <c r="I152" s="98"/>
      <c r="J152" s="51"/>
      <c r="K152" s="2"/>
      <c r="L152" s="2"/>
      <c r="M152" s="2"/>
      <c r="N152" s="2"/>
      <c r="O152" s="2"/>
    </row>
    <row r="153" spans="1:15" x14ac:dyDescent="0.2">
      <c r="A153" s="2"/>
      <c r="B153" s="2"/>
      <c r="C153" s="89"/>
      <c r="D153" s="89"/>
      <c r="E153" s="50"/>
      <c r="F153" s="89"/>
      <c r="G153" s="50"/>
      <c r="H153" s="98"/>
      <c r="I153" s="98"/>
      <c r="J153" s="51"/>
      <c r="K153" s="2"/>
      <c r="L153" s="2"/>
      <c r="M153" s="2"/>
      <c r="N153" s="2"/>
      <c r="O153" s="2"/>
    </row>
    <row r="154" spans="1:15" x14ac:dyDescent="0.2">
      <c r="A154" s="2"/>
      <c r="B154" s="2"/>
      <c r="C154" s="89"/>
      <c r="D154" s="89"/>
      <c r="E154" s="50"/>
      <c r="F154" s="89"/>
      <c r="G154" s="50"/>
      <c r="H154" s="98"/>
      <c r="I154" s="98"/>
      <c r="J154" s="51"/>
      <c r="K154" s="2"/>
      <c r="L154" s="2"/>
      <c r="M154" s="2"/>
      <c r="N154" s="2"/>
      <c r="O154" s="2"/>
    </row>
    <row r="155" spans="1:15" x14ac:dyDescent="0.2">
      <c r="A155" s="2"/>
      <c r="B155" s="2"/>
      <c r="C155" s="89"/>
      <c r="D155" s="89"/>
      <c r="E155" s="50"/>
      <c r="F155" s="89"/>
      <c r="G155" s="50"/>
      <c r="H155" s="98"/>
      <c r="I155" s="98"/>
      <c r="J155" s="51"/>
      <c r="K155" s="2"/>
      <c r="L155" s="2"/>
      <c r="M155" s="2"/>
      <c r="N155" s="2"/>
      <c r="O155" s="2"/>
    </row>
    <row r="156" spans="1:15" x14ac:dyDescent="0.2">
      <c r="A156" s="2"/>
      <c r="B156" s="2"/>
      <c r="C156" s="89"/>
      <c r="D156" s="89"/>
      <c r="E156" s="50"/>
      <c r="F156" s="89"/>
      <c r="G156" s="50"/>
      <c r="H156" s="98"/>
      <c r="I156" s="98"/>
      <c r="J156" s="51"/>
      <c r="K156" s="2"/>
      <c r="L156" s="2"/>
      <c r="M156" s="2"/>
      <c r="N156" s="2"/>
      <c r="O156" s="2"/>
    </row>
    <row r="157" spans="1:15" x14ac:dyDescent="0.2">
      <c r="A157" s="2"/>
      <c r="B157" s="2"/>
      <c r="C157" s="89"/>
      <c r="D157" s="89"/>
      <c r="E157" s="50"/>
      <c r="F157" s="89"/>
      <c r="G157" s="50"/>
      <c r="H157" s="98"/>
      <c r="I157" s="98"/>
      <c r="J157" s="51"/>
      <c r="K157" s="2"/>
      <c r="L157" s="2"/>
      <c r="M157" s="2"/>
      <c r="N157" s="2"/>
      <c r="O157" s="2"/>
    </row>
    <row r="158" spans="1:15" x14ac:dyDescent="0.2">
      <c r="A158" s="2"/>
      <c r="B158" s="2"/>
      <c r="C158" s="89"/>
      <c r="D158" s="89"/>
      <c r="E158" s="50"/>
      <c r="F158" s="89"/>
      <c r="G158" s="50"/>
      <c r="H158" s="98"/>
      <c r="I158" s="98"/>
      <c r="J158" s="51"/>
      <c r="K158" s="2"/>
      <c r="L158" s="2"/>
      <c r="M158" s="2"/>
      <c r="N158" s="2"/>
      <c r="O158" s="2"/>
    </row>
    <row r="159" spans="1:15" x14ac:dyDescent="0.2">
      <c r="A159" s="2"/>
      <c r="B159" s="2"/>
      <c r="C159" s="89"/>
      <c r="D159" s="89"/>
      <c r="E159" s="50"/>
      <c r="F159" s="89"/>
      <c r="G159" s="50"/>
      <c r="H159" s="98"/>
      <c r="I159" s="98"/>
      <c r="J159" s="51"/>
      <c r="K159" s="2"/>
      <c r="L159" s="2"/>
      <c r="M159" s="2"/>
      <c r="N159" s="2"/>
      <c r="O159" s="2"/>
    </row>
    <row r="160" spans="1:15" x14ac:dyDescent="0.2">
      <c r="A160" s="2"/>
      <c r="B160" s="2"/>
      <c r="C160" s="89"/>
      <c r="D160" s="89"/>
      <c r="E160" s="50"/>
      <c r="F160" s="89"/>
      <c r="G160" s="50"/>
      <c r="H160" s="98"/>
      <c r="I160" s="98"/>
      <c r="J160" s="51"/>
      <c r="K160" s="2"/>
      <c r="L160" s="2"/>
      <c r="M160" s="2"/>
      <c r="N160" s="2"/>
      <c r="O160" s="2"/>
    </row>
    <row r="161" spans="1:15" x14ac:dyDescent="0.2">
      <c r="A161" s="2"/>
      <c r="B161" s="2"/>
      <c r="C161" s="89"/>
      <c r="D161" s="89"/>
      <c r="E161" s="50"/>
      <c r="F161" s="89"/>
      <c r="G161" s="50"/>
      <c r="H161" s="98"/>
      <c r="I161" s="98"/>
      <c r="J161" s="51"/>
      <c r="K161" s="2"/>
      <c r="L161" s="2"/>
      <c r="M161" s="2"/>
      <c r="N161" s="2"/>
      <c r="O161" s="2"/>
    </row>
    <row r="162" spans="1:15" x14ac:dyDescent="0.2">
      <c r="A162" s="2"/>
      <c r="B162" s="2"/>
      <c r="C162" s="89"/>
      <c r="D162" s="89"/>
      <c r="E162" s="50"/>
      <c r="F162" s="89"/>
      <c r="G162" s="50"/>
      <c r="H162" s="98"/>
      <c r="I162" s="98"/>
      <c r="J162" s="51"/>
      <c r="K162" s="2"/>
      <c r="L162" s="2"/>
      <c r="M162" s="2"/>
      <c r="N162" s="2"/>
      <c r="O162" s="2"/>
    </row>
    <row r="163" spans="1:15" x14ac:dyDescent="0.2">
      <c r="A163" s="2"/>
      <c r="B163" s="2"/>
      <c r="C163" s="89"/>
      <c r="D163" s="89"/>
      <c r="E163" s="50"/>
      <c r="F163" s="89"/>
      <c r="G163" s="50"/>
      <c r="H163" s="98"/>
      <c r="I163" s="98"/>
      <c r="J163" s="51"/>
      <c r="K163" s="2"/>
      <c r="L163" s="2"/>
      <c r="M163" s="2"/>
      <c r="N163" s="2"/>
      <c r="O163" s="2"/>
    </row>
    <row r="164" spans="1:15" x14ac:dyDescent="0.2">
      <c r="A164" s="2"/>
      <c r="B164" s="2"/>
      <c r="C164" s="89"/>
      <c r="D164" s="89"/>
      <c r="E164" s="50"/>
      <c r="F164" s="89"/>
      <c r="G164" s="50"/>
      <c r="H164" s="98"/>
      <c r="I164" s="98"/>
      <c r="J164" s="51"/>
      <c r="K164" s="2"/>
      <c r="L164" s="2"/>
      <c r="M164" s="2"/>
      <c r="N164" s="2"/>
      <c r="O164" s="2"/>
    </row>
    <row r="165" spans="1:15" x14ac:dyDescent="0.2">
      <c r="A165" s="2"/>
      <c r="B165" s="2"/>
      <c r="C165" s="89"/>
      <c r="D165" s="89"/>
      <c r="E165" s="50"/>
      <c r="F165" s="89"/>
      <c r="G165" s="50"/>
      <c r="H165" s="98"/>
      <c r="I165" s="98"/>
      <c r="J165" s="51"/>
      <c r="K165" s="2"/>
      <c r="L165" s="2"/>
      <c r="M165" s="2"/>
      <c r="N165" s="2"/>
      <c r="O165" s="2"/>
    </row>
    <row r="166" spans="1:15" x14ac:dyDescent="0.2">
      <c r="A166" s="2"/>
      <c r="B166" s="2"/>
      <c r="C166" s="89"/>
      <c r="D166" s="89"/>
      <c r="E166" s="50"/>
      <c r="F166" s="89"/>
      <c r="G166" s="50"/>
      <c r="H166" s="98"/>
      <c r="I166" s="98"/>
      <c r="J166" s="51"/>
      <c r="K166" s="2"/>
      <c r="L166" s="2"/>
      <c r="M166" s="2"/>
      <c r="N166" s="2"/>
      <c r="O166" s="2"/>
    </row>
    <row r="167" spans="1:15" x14ac:dyDescent="0.2">
      <c r="A167" s="2"/>
      <c r="B167" s="2"/>
      <c r="C167" s="89"/>
      <c r="D167" s="89"/>
      <c r="E167" s="50"/>
      <c r="F167" s="89"/>
      <c r="G167" s="50"/>
      <c r="H167" s="98"/>
      <c r="I167" s="98"/>
      <c r="J167" s="51"/>
      <c r="K167" s="2"/>
      <c r="L167" s="2"/>
      <c r="M167" s="2"/>
      <c r="N167" s="2"/>
      <c r="O167" s="2"/>
    </row>
    <row r="168" spans="1:15" x14ac:dyDescent="0.2">
      <c r="A168" s="2"/>
      <c r="B168" s="2"/>
      <c r="C168" s="89"/>
      <c r="D168" s="89"/>
      <c r="E168" s="50"/>
      <c r="F168" s="89"/>
      <c r="G168" s="50"/>
      <c r="H168" s="98"/>
      <c r="I168" s="98"/>
      <c r="J168" s="51"/>
      <c r="K168" s="2"/>
      <c r="L168" s="2"/>
      <c r="M168" s="2"/>
      <c r="N168" s="2"/>
      <c r="O168" s="2"/>
    </row>
    <row r="169" spans="1:15" x14ac:dyDescent="0.2">
      <c r="A169" s="2"/>
      <c r="B169" s="2"/>
      <c r="C169" s="89"/>
      <c r="D169" s="89"/>
      <c r="E169" s="50"/>
      <c r="F169" s="89"/>
      <c r="G169" s="50"/>
      <c r="H169" s="98"/>
      <c r="I169" s="98"/>
      <c r="J169" s="51"/>
      <c r="K169" s="2"/>
      <c r="L169" s="2"/>
      <c r="M169" s="2"/>
      <c r="N169" s="2"/>
      <c r="O169" s="2"/>
    </row>
    <row r="170" spans="1:15" x14ac:dyDescent="0.2">
      <c r="A170" s="2"/>
      <c r="B170" s="2"/>
      <c r="C170" s="89"/>
      <c r="D170" s="89"/>
      <c r="E170" s="50"/>
      <c r="F170" s="89"/>
      <c r="G170" s="50"/>
      <c r="H170" s="98"/>
      <c r="I170" s="98"/>
      <c r="J170" s="51"/>
      <c r="K170" s="2"/>
      <c r="L170" s="2"/>
      <c r="M170" s="2"/>
      <c r="N170" s="2"/>
      <c r="O170" s="2"/>
    </row>
    <row r="171" spans="1:15" x14ac:dyDescent="0.2">
      <c r="A171" s="2"/>
      <c r="B171" s="2"/>
      <c r="C171" s="89"/>
      <c r="D171" s="89"/>
      <c r="E171" s="50"/>
      <c r="F171" s="89"/>
      <c r="G171" s="50"/>
      <c r="H171" s="98"/>
      <c r="I171" s="98"/>
      <c r="J171" s="51"/>
      <c r="K171" s="2"/>
      <c r="L171" s="2"/>
      <c r="M171" s="2"/>
      <c r="N171" s="2"/>
      <c r="O171" s="2"/>
    </row>
    <row r="172" spans="1:15" x14ac:dyDescent="0.2">
      <c r="A172" s="2"/>
      <c r="B172" s="2"/>
      <c r="C172" s="89"/>
      <c r="D172" s="89"/>
      <c r="E172" s="50"/>
      <c r="F172" s="89"/>
      <c r="G172" s="50"/>
      <c r="H172" s="98"/>
      <c r="I172" s="98"/>
      <c r="J172" s="51"/>
      <c r="K172" s="2"/>
      <c r="L172" s="2"/>
      <c r="M172" s="2"/>
      <c r="N172" s="2"/>
      <c r="O172" s="2"/>
    </row>
    <row r="173" spans="1:15" x14ac:dyDescent="0.2">
      <c r="A173" s="2"/>
      <c r="B173" s="2"/>
      <c r="C173" s="89"/>
      <c r="D173" s="89"/>
      <c r="E173" s="50"/>
      <c r="F173" s="89"/>
      <c r="G173" s="50"/>
      <c r="H173" s="98"/>
      <c r="I173" s="98"/>
      <c r="J173" s="51"/>
      <c r="K173" s="2"/>
      <c r="L173" s="2"/>
      <c r="M173" s="2"/>
      <c r="N173" s="2"/>
      <c r="O173" s="2"/>
    </row>
    <row r="174" spans="1:15" x14ac:dyDescent="0.2">
      <c r="A174" s="2"/>
      <c r="B174" s="2"/>
      <c r="C174" s="89"/>
      <c r="D174" s="89"/>
      <c r="E174" s="50"/>
      <c r="F174" s="89"/>
      <c r="G174" s="50"/>
      <c r="H174" s="98"/>
      <c r="I174" s="98"/>
      <c r="J174" s="51"/>
      <c r="K174" s="2"/>
      <c r="L174" s="2"/>
      <c r="M174" s="2"/>
      <c r="N174" s="2"/>
      <c r="O174" s="2"/>
    </row>
    <row r="175" spans="1:15" x14ac:dyDescent="0.2">
      <c r="A175" s="2"/>
      <c r="B175" s="2"/>
      <c r="C175" s="89"/>
      <c r="D175" s="89"/>
      <c r="E175" s="50"/>
      <c r="F175" s="89"/>
      <c r="G175" s="50"/>
      <c r="H175" s="98"/>
      <c r="I175" s="98"/>
      <c r="J175" s="51"/>
      <c r="K175" s="2"/>
      <c r="L175" s="2"/>
      <c r="M175" s="2"/>
      <c r="N175" s="2"/>
      <c r="O175" s="2"/>
    </row>
    <row r="176" spans="1:15" x14ac:dyDescent="0.2">
      <c r="A176" s="2"/>
      <c r="B176" s="2"/>
      <c r="C176" s="89"/>
      <c r="D176" s="89"/>
      <c r="E176" s="50"/>
      <c r="F176" s="89"/>
      <c r="G176" s="50"/>
      <c r="H176" s="98"/>
      <c r="I176" s="98"/>
      <c r="J176" s="51"/>
      <c r="K176" s="2"/>
      <c r="L176" s="2"/>
      <c r="M176" s="2"/>
      <c r="N176" s="2"/>
      <c r="O176" s="2"/>
    </row>
    <row r="177" spans="1:15" x14ac:dyDescent="0.2">
      <c r="A177" s="2"/>
      <c r="B177" s="2"/>
      <c r="C177" s="89"/>
      <c r="D177" s="89"/>
      <c r="E177" s="50"/>
      <c r="F177" s="89"/>
      <c r="G177" s="50"/>
      <c r="H177" s="98"/>
      <c r="I177" s="98"/>
      <c r="J177" s="51"/>
      <c r="K177" s="2"/>
      <c r="L177" s="2"/>
      <c r="M177" s="2"/>
      <c r="N177" s="2"/>
      <c r="O177" s="2"/>
    </row>
    <row r="178" spans="1:15" x14ac:dyDescent="0.2">
      <c r="A178" s="2"/>
      <c r="B178" s="2"/>
      <c r="C178" s="89"/>
      <c r="D178" s="89"/>
      <c r="E178" s="50"/>
      <c r="F178" s="89"/>
      <c r="G178" s="50"/>
      <c r="H178" s="98"/>
      <c r="I178" s="98"/>
      <c r="J178" s="51"/>
      <c r="K178" s="2"/>
      <c r="L178" s="2"/>
      <c r="M178" s="2"/>
      <c r="N178" s="2"/>
      <c r="O178" s="2"/>
    </row>
    <row r="179" spans="1:15" x14ac:dyDescent="0.2">
      <c r="A179" s="2"/>
      <c r="B179" s="2"/>
      <c r="C179" s="89"/>
      <c r="D179" s="89"/>
      <c r="E179" s="50"/>
      <c r="F179" s="89"/>
      <c r="G179" s="50"/>
      <c r="H179" s="98"/>
      <c r="I179" s="98"/>
      <c r="J179" s="51"/>
      <c r="K179" s="2"/>
      <c r="L179" s="2"/>
      <c r="M179" s="2"/>
      <c r="N179" s="2"/>
      <c r="O179" s="2"/>
    </row>
    <row r="180" spans="1:15" x14ac:dyDescent="0.2">
      <c r="A180" s="2"/>
      <c r="B180" s="2"/>
      <c r="C180" s="89"/>
      <c r="D180" s="89"/>
      <c r="E180" s="50"/>
      <c r="F180" s="89"/>
      <c r="G180" s="50"/>
      <c r="H180" s="98"/>
      <c r="I180" s="98"/>
      <c r="J180" s="51"/>
      <c r="K180" s="2"/>
      <c r="L180" s="2"/>
      <c r="M180" s="2"/>
      <c r="N180" s="2"/>
      <c r="O180" s="2"/>
    </row>
    <row r="181" spans="1:15" x14ac:dyDescent="0.2">
      <c r="A181" s="2"/>
      <c r="B181" s="2"/>
      <c r="C181" s="89"/>
      <c r="D181" s="89"/>
      <c r="E181" s="50"/>
      <c r="F181" s="89"/>
      <c r="G181" s="50"/>
      <c r="H181" s="98"/>
      <c r="I181" s="98"/>
      <c r="J181" s="51"/>
      <c r="K181" s="2"/>
      <c r="L181" s="2"/>
      <c r="M181" s="2"/>
      <c r="N181" s="2"/>
      <c r="O181" s="2"/>
    </row>
    <row r="182" spans="1:15" x14ac:dyDescent="0.2">
      <c r="A182" s="2"/>
      <c r="B182" s="2"/>
      <c r="C182" s="89"/>
      <c r="D182" s="89"/>
      <c r="E182" s="50"/>
      <c r="F182" s="89"/>
      <c r="G182" s="50"/>
      <c r="H182" s="98"/>
      <c r="I182" s="98"/>
      <c r="J182" s="51"/>
      <c r="K182" s="2"/>
      <c r="L182" s="2"/>
      <c r="M182" s="2"/>
      <c r="N182" s="2"/>
      <c r="O182" s="2"/>
    </row>
    <row r="183" spans="1:15" x14ac:dyDescent="0.2">
      <c r="A183" s="2"/>
      <c r="B183" s="2"/>
      <c r="C183" s="89"/>
      <c r="D183" s="89"/>
      <c r="E183" s="50"/>
      <c r="F183" s="89"/>
      <c r="G183" s="50"/>
      <c r="H183" s="98"/>
      <c r="I183" s="98"/>
      <c r="J183" s="51"/>
      <c r="K183" s="2"/>
      <c r="L183" s="2"/>
      <c r="M183" s="2"/>
      <c r="N183" s="2"/>
      <c r="O183" s="2"/>
    </row>
    <row r="184" spans="1:15" x14ac:dyDescent="0.2">
      <c r="A184" s="2"/>
      <c r="B184" s="2"/>
      <c r="C184" s="89"/>
      <c r="D184" s="89"/>
      <c r="E184" s="50"/>
      <c r="F184" s="89"/>
      <c r="G184" s="50"/>
      <c r="H184" s="98"/>
      <c r="I184" s="98"/>
      <c r="J184" s="51"/>
      <c r="K184" s="2"/>
      <c r="L184" s="2"/>
      <c r="M184" s="2"/>
      <c r="N184" s="2"/>
      <c r="O184" s="2"/>
    </row>
    <row r="185" spans="1:15" x14ac:dyDescent="0.2">
      <c r="A185" s="2"/>
      <c r="B185" s="2"/>
      <c r="C185" s="89"/>
      <c r="D185" s="89"/>
      <c r="E185" s="50"/>
      <c r="F185" s="89"/>
      <c r="G185" s="50"/>
      <c r="H185" s="98"/>
      <c r="I185" s="98"/>
      <c r="J185" s="51"/>
      <c r="K185" s="2"/>
      <c r="L185" s="2"/>
      <c r="M185" s="2"/>
      <c r="N185" s="2"/>
      <c r="O185" s="2"/>
    </row>
    <row r="186" spans="1:15" x14ac:dyDescent="0.2">
      <c r="A186" s="2"/>
      <c r="B186" s="2"/>
      <c r="C186" s="89"/>
      <c r="D186" s="89"/>
      <c r="E186" s="50"/>
      <c r="F186" s="89"/>
      <c r="G186" s="50"/>
      <c r="H186" s="98"/>
      <c r="I186" s="98"/>
      <c r="J186" s="51"/>
      <c r="K186" s="2"/>
      <c r="L186" s="2"/>
      <c r="M186" s="2"/>
      <c r="N186" s="2"/>
      <c r="O186" s="2"/>
    </row>
    <row r="187" spans="1:15" x14ac:dyDescent="0.2">
      <c r="A187" s="2"/>
      <c r="B187" s="2"/>
      <c r="C187" s="89"/>
      <c r="D187" s="89"/>
      <c r="E187" s="50"/>
      <c r="F187" s="89"/>
      <c r="G187" s="50"/>
      <c r="H187" s="98"/>
      <c r="I187" s="98"/>
      <c r="J187" s="51"/>
      <c r="K187" s="2"/>
      <c r="L187" s="2"/>
      <c r="M187" s="2"/>
      <c r="N187" s="2"/>
      <c r="O187" s="2"/>
    </row>
    <row r="188" spans="1:15" x14ac:dyDescent="0.2">
      <c r="A188" s="2"/>
      <c r="B188" s="2"/>
      <c r="C188" s="89"/>
      <c r="D188" s="89"/>
      <c r="E188" s="50"/>
      <c r="F188" s="89"/>
      <c r="G188" s="50"/>
      <c r="H188" s="98"/>
      <c r="I188" s="98"/>
      <c r="J188" s="51"/>
      <c r="K188" s="2"/>
      <c r="L188" s="2"/>
      <c r="M188" s="2"/>
      <c r="N188" s="2"/>
      <c r="O188" s="2"/>
    </row>
    <row r="189" spans="1:15" x14ac:dyDescent="0.2">
      <c r="A189" s="2"/>
      <c r="B189" s="2"/>
      <c r="C189" s="89"/>
      <c r="D189" s="89"/>
      <c r="E189" s="50"/>
      <c r="F189" s="89"/>
      <c r="G189" s="50"/>
      <c r="H189" s="98"/>
      <c r="I189" s="98"/>
      <c r="J189" s="51"/>
      <c r="K189" s="2"/>
      <c r="L189" s="2"/>
      <c r="M189" s="2"/>
      <c r="N189" s="2"/>
      <c r="O189" s="2"/>
    </row>
    <row r="190" spans="1:15" x14ac:dyDescent="0.2">
      <c r="A190" s="2"/>
      <c r="B190" s="2"/>
      <c r="C190" s="89"/>
      <c r="D190" s="89"/>
      <c r="E190" s="50"/>
      <c r="F190" s="89"/>
      <c r="G190" s="50"/>
      <c r="H190" s="98"/>
      <c r="I190" s="98"/>
      <c r="J190" s="51"/>
      <c r="K190" s="2"/>
      <c r="L190" s="2"/>
      <c r="M190" s="2"/>
      <c r="N190" s="2"/>
      <c r="O190" s="2"/>
    </row>
    <row r="191" spans="1:15" x14ac:dyDescent="0.2">
      <c r="A191" s="2"/>
      <c r="B191" s="2"/>
      <c r="C191" s="89"/>
      <c r="D191" s="89"/>
      <c r="E191" s="50"/>
      <c r="F191" s="89"/>
      <c r="G191" s="50"/>
      <c r="H191" s="98"/>
      <c r="I191" s="98"/>
      <c r="J191" s="51"/>
      <c r="K191" s="2"/>
      <c r="L191" s="2"/>
      <c r="M191" s="2"/>
      <c r="N191" s="2"/>
      <c r="O191" s="2"/>
    </row>
    <row r="192" spans="1:15" x14ac:dyDescent="0.2">
      <c r="A192" s="2"/>
      <c r="B192" s="2"/>
      <c r="C192" s="89"/>
      <c r="D192" s="89"/>
      <c r="E192" s="50"/>
      <c r="F192" s="89"/>
      <c r="G192" s="50"/>
      <c r="H192" s="98"/>
      <c r="I192" s="98"/>
      <c r="J192" s="51"/>
      <c r="K192" s="2"/>
      <c r="L192" s="2"/>
      <c r="M192" s="2"/>
      <c r="N192" s="2"/>
      <c r="O192" s="2"/>
    </row>
    <row r="193" spans="1:15" x14ac:dyDescent="0.2">
      <c r="A193" s="2"/>
      <c r="B193" s="2"/>
      <c r="C193" s="89"/>
      <c r="D193" s="89"/>
      <c r="E193" s="50"/>
      <c r="F193" s="89"/>
      <c r="G193" s="50"/>
      <c r="H193" s="98"/>
      <c r="I193" s="98"/>
      <c r="J193" s="51"/>
      <c r="K193" s="2"/>
      <c r="L193" s="2"/>
      <c r="M193" s="2"/>
      <c r="N193" s="2"/>
      <c r="O193" s="2"/>
    </row>
    <row r="194" spans="1:15" x14ac:dyDescent="0.2">
      <c r="A194" s="2"/>
      <c r="B194" s="2"/>
      <c r="C194" s="89"/>
      <c r="D194" s="89"/>
      <c r="E194" s="50"/>
      <c r="F194" s="89"/>
      <c r="G194" s="50"/>
      <c r="H194" s="98"/>
      <c r="I194" s="98"/>
      <c r="J194" s="51"/>
      <c r="K194" s="2"/>
      <c r="L194" s="2"/>
      <c r="M194" s="2"/>
      <c r="N194" s="2"/>
      <c r="O194" s="2"/>
    </row>
    <row r="195" spans="1:15" x14ac:dyDescent="0.2">
      <c r="A195" s="2"/>
      <c r="B195" s="2"/>
      <c r="C195" s="89"/>
      <c r="D195" s="89"/>
      <c r="E195" s="50"/>
      <c r="F195" s="89"/>
      <c r="G195" s="50"/>
      <c r="H195" s="98"/>
      <c r="I195" s="98"/>
      <c r="J195" s="51"/>
      <c r="K195" s="2"/>
      <c r="L195" s="2"/>
      <c r="M195" s="2"/>
      <c r="N195" s="2"/>
      <c r="O195" s="2"/>
    </row>
    <row r="196" spans="1:15" x14ac:dyDescent="0.2">
      <c r="A196" s="2"/>
      <c r="B196" s="2"/>
      <c r="C196" s="89"/>
      <c r="D196" s="89"/>
      <c r="E196" s="50"/>
      <c r="F196" s="89"/>
      <c r="G196" s="50"/>
      <c r="H196" s="98"/>
      <c r="I196" s="98"/>
      <c r="J196" s="51"/>
      <c r="K196" s="2"/>
      <c r="L196" s="2"/>
      <c r="M196" s="2"/>
      <c r="N196" s="2"/>
      <c r="O196" s="2"/>
    </row>
    <row r="197" spans="1:15" x14ac:dyDescent="0.2">
      <c r="A197" s="2"/>
      <c r="B197" s="2"/>
      <c r="C197" s="89"/>
      <c r="D197" s="89"/>
      <c r="E197" s="50"/>
      <c r="F197" s="89"/>
      <c r="G197" s="50"/>
      <c r="H197" s="98"/>
      <c r="I197" s="98"/>
      <c r="J197" s="51"/>
      <c r="K197" s="2"/>
      <c r="L197" s="2"/>
      <c r="M197" s="2"/>
      <c r="N197" s="2"/>
      <c r="O197" s="2"/>
    </row>
    <row r="198" spans="1:15" x14ac:dyDescent="0.2">
      <c r="A198" s="2"/>
      <c r="B198" s="2"/>
      <c r="C198" s="89"/>
      <c r="D198" s="89"/>
      <c r="E198" s="50"/>
      <c r="F198" s="89"/>
      <c r="G198" s="50"/>
      <c r="H198" s="98"/>
      <c r="I198" s="98"/>
      <c r="J198" s="51"/>
      <c r="K198" s="2"/>
      <c r="L198" s="2"/>
      <c r="M198" s="2"/>
      <c r="N198" s="2"/>
      <c r="O198" s="2"/>
    </row>
    <row r="199" spans="1:15" x14ac:dyDescent="0.2">
      <c r="A199" s="2"/>
      <c r="B199" s="2"/>
      <c r="C199" s="89"/>
      <c r="D199" s="89"/>
      <c r="E199" s="50"/>
      <c r="F199" s="89"/>
      <c r="G199" s="50"/>
      <c r="H199" s="98"/>
      <c r="I199" s="98"/>
      <c r="J199" s="51"/>
      <c r="K199" s="2"/>
      <c r="L199" s="2"/>
      <c r="M199" s="2"/>
      <c r="N199" s="2"/>
      <c r="O199" s="2"/>
    </row>
    <row r="200" spans="1:15" x14ac:dyDescent="0.2">
      <c r="A200" s="2"/>
      <c r="B200" s="2"/>
      <c r="C200" s="89"/>
      <c r="D200" s="89"/>
      <c r="E200" s="50"/>
      <c r="F200" s="89"/>
      <c r="G200" s="50"/>
      <c r="H200" s="98"/>
      <c r="I200" s="98"/>
      <c r="J200" s="51"/>
      <c r="K200" s="2"/>
      <c r="L200" s="2"/>
      <c r="M200" s="2"/>
      <c r="N200" s="2"/>
      <c r="O200" s="2"/>
    </row>
    <row r="201" spans="1:15" x14ac:dyDescent="0.2">
      <c r="A201" s="2"/>
      <c r="B201" s="2"/>
      <c r="C201" s="89"/>
      <c r="D201" s="89"/>
      <c r="E201" s="50"/>
      <c r="F201" s="89"/>
      <c r="G201" s="50"/>
      <c r="H201" s="98"/>
      <c r="I201" s="98"/>
      <c r="J201" s="51"/>
      <c r="K201" s="2"/>
      <c r="L201" s="2"/>
      <c r="M201" s="2"/>
      <c r="N201" s="2"/>
      <c r="O201" s="2"/>
    </row>
    <row r="202" spans="1:15" x14ac:dyDescent="0.2">
      <c r="A202" s="2"/>
      <c r="B202" s="2"/>
      <c r="C202" s="89"/>
      <c r="D202" s="89"/>
      <c r="E202" s="50"/>
      <c r="F202" s="89"/>
      <c r="G202" s="50"/>
      <c r="H202" s="98"/>
      <c r="I202" s="98"/>
      <c r="J202" s="51"/>
      <c r="K202" s="2"/>
      <c r="L202" s="2"/>
      <c r="M202" s="2"/>
      <c r="N202" s="2"/>
      <c r="O202" s="2"/>
    </row>
    <row r="203" spans="1:15" x14ac:dyDescent="0.2">
      <c r="A203" s="2"/>
      <c r="B203" s="2"/>
      <c r="C203" s="89"/>
      <c r="D203" s="89"/>
      <c r="E203" s="50"/>
      <c r="F203" s="89"/>
      <c r="G203" s="50"/>
      <c r="H203" s="98"/>
      <c r="I203" s="98"/>
      <c r="J203" s="51"/>
      <c r="K203" s="2"/>
      <c r="L203" s="2"/>
      <c r="M203" s="2"/>
      <c r="N203" s="2"/>
      <c r="O203" s="2"/>
    </row>
    <row r="204" spans="1:15" x14ac:dyDescent="0.2">
      <c r="A204" s="2"/>
      <c r="B204" s="2"/>
      <c r="C204" s="89"/>
      <c r="D204" s="89"/>
      <c r="E204" s="50"/>
      <c r="F204" s="89"/>
      <c r="G204" s="50"/>
      <c r="H204" s="98"/>
      <c r="I204" s="98"/>
      <c r="J204" s="51"/>
      <c r="K204" s="2"/>
      <c r="L204" s="2"/>
      <c r="M204" s="2"/>
      <c r="N204" s="2"/>
      <c r="O204" s="2"/>
    </row>
    <row r="205" spans="1:15" x14ac:dyDescent="0.2">
      <c r="A205" s="2"/>
      <c r="B205" s="2"/>
      <c r="C205" s="89"/>
      <c r="D205" s="89"/>
      <c r="E205" s="50"/>
      <c r="F205" s="89"/>
      <c r="G205" s="50"/>
      <c r="H205" s="98"/>
      <c r="I205" s="98"/>
      <c r="J205" s="51"/>
      <c r="K205" s="2"/>
      <c r="L205" s="2"/>
      <c r="M205" s="2"/>
      <c r="N205" s="2"/>
      <c r="O205" s="2"/>
    </row>
    <row r="206" spans="1:15" x14ac:dyDescent="0.2">
      <c r="A206" s="2"/>
      <c r="B206" s="2"/>
      <c r="C206" s="89"/>
      <c r="D206" s="89"/>
      <c r="E206" s="50"/>
      <c r="F206" s="89"/>
      <c r="G206" s="50"/>
      <c r="H206" s="98"/>
      <c r="I206" s="98"/>
      <c r="J206" s="51"/>
      <c r="K206" s="2"/>
      <c r="L206" s="2"/>
      <c r="M206" s="2"/>
      <c r="N206" s="2"/>
      <c r="O206" s="2"/>
    </row>
    <row r="207" spans="1:15" x14ac:dyDescent="0.2">
      <c r="A207" s="2"/>
      <c r="B207" s="2"/>
      <c r="C207" s="89"/>
      <c r="D207" s="89"/>
      <c r="E207" s="50"/>
      <c r="F207" s="89"/>
      <c r="G207" s="50"/>
      <c r="H207" s="98"/>
      <c r="I207" s="98"/>
      <c r="J207" s="51"/>
      <c r="K207" s="2"/>
      <c r="L207" s="2"/>
      <c r="M207" s="2"/>
      <c r="N207" s="2"/>
      <c r="O207" s="2"/>
    </row>
    <row r="208" spans="1:15" x14ac:dyDescent="0.2">
      <c r="A208" s="2"/>
      <c r="B208" s="2"/>
      <c r="C208" s="89"/>
      <c r="D208" s="89"/>
      <c r="E208" s="50"/>
      <c r="F208" s="89"/>
      <c r="G208" s="50"/>
      <c r="H208" s="98"/>
      <c r="I208" s="98"/>
      <c r="J208" s="51"/>
      <c r="K208" s="2"/>
      <c r="L208" s="2"/>
      <c r="M208" s="2"/>
      <c r="N208" s="2"/>
      <c r="O208" s="2"/>
    </row>
    <row r="209" spans="1:15" x14ac:dyDescent="0.2">
      <c r="A209" s="2"/>
      <c r="B209" s="2"/>
      <c r="C209" s="89"/>
      <c r="D209" s="89"/>
      <c r="E209" s="50"/>
      <c r="F209" s="89"/>
      <c r="G209" s="50"/>
      <c r="H209" s="98"/>
      <c r="I209" s="98"/>
      <c r="J209" s="51"/>
      <c r="K209" s="2"/>
      <c r="L209" s="2"/>
      <c r="M209" s="2"/>
      <c r="N209" s="2"/>
      <c r="O209" s="2"/>
    </row>
    <row r="210" spans="1:15" x14ac:dyDescent="0.2">
      <c r="A210" s="2"/>
      <c r="B210" s="2"/>
      <c r="C210" s="89"/>
      <c r="D210" s="89"/>
      <c r="E210" s="50"/>
      <c r="F210" s="89"/>
      <c r="G210" s="50"/>
      <c r="H210" s="98"/>
      <c r="I210" s="98"/>
      <c r="J210" s="51"/>
      <c r="K210" s="2"/>
      <c r="L210" s="2"/>
      <c r="M210" s="2"/>
      <c r="N210" s="2"/>
      <c r="O210" s="2"/>
    </row>
    <row r="211" spans="1:15" x14ac:dyDescent="0.2">
      <c r="A211" s="2"/>
      <c r="B211" s="2"/>
      <c r="C211" s="89"/>
      <c r="D211" s="89"/>
      <c r="E211" s="50"/>
      <c r="F211" s="89"/>
      <c r="G211" s="50"/>
      <c r="H211" s="98"/>
      <c r="I211" s="98"/>
      <c r="J211" s="51"/>
      <c r="K211" s="2"/>
      <c r="L211" s="2"/>
      <c r="M211" s="2"/>
      <c r="N211" s="2"/>
      <c r="O211" s="2"/>
    </row>
    <row r="212" spans="1:15" x14ac:dyDescent="0.2">
      <c r="A212" s="2"/>
      <c r="B212" s="2"/>
      <c r="C212" s="89"/>
      <c r="D212" s="89"/>
      <c r="E212" s="50"/>
      <c r="F212" s="89"/>
      <c r="G212" s="50"/>
      <c r="H212" s="98"/>
      <c r="I212" s="98"/>
      <c r="J212" s="51"/>
      <c r="K212" s="2"/>
      <c r="L212" s="2"/>
      <c r="M212" s="2"/>
      <c r="N212" s="2"/>
      <c r="O212" s="2"/>
    </row>
    <row r="213" spans="1:15" x14ac:dyDescent="0.2">
      <c r="A213" s="2"/>
      <c r="B213" s="2"/>
      <c r="C213" s="89"/>
      <c r="D213" s="89"/>
      <c r="E213" s="50"/>
      <c r="F213" s="89"/>
      <c r="G213" s="50"/>
      <c r="H213" s="98"/>
      <c r="I213" s="98"/>
      <c r="J213" s="51"/>
      <c r="K213" s="2"/>
      <c r="L213" s="2"/>
      <c r="M213" s="2"/>
      <c r="N213" s="2"/>
      <c r="O213" s="2"/>
    </row>
    <row r="214" spans="1:15" x14ac:dyDescent="0.2">
      <c r="A214" s="2"/>
      <c r="B214" s="2"/>
      <c r="C214" s="89"/>
      <c r="D214" s="89"/>
      <c r="E214" s="50"/>
      <c r="F214" s="89"/>
      <c r="G214" s="50"/>
      <c r="H214" s="98"/>
      <c r="I214" s="98"/>
      <c r="J214" s="51"/>
      <c r="K214" s="2"/>
      <c r="L214" s="2"/>
      <c r="M214" s="2"/>
      <c r="N214" s="2"/>
      <c r="O214" s="2"/>
    </row>
    <row r="215" spans="1:15" x14ac:dyDescent="0.2">
      <c r="A215" s="2"/>
      <c r="B215" s="2"/>
      <c r="C215" s="89"/>
      <c r="D215" s="89"/>
      <c r="E215" s="50"/>
      <c r="F215" s="89"/>
      <c r="G215" s="50"/>
      <c r="H215" s="98"/>
      <c r="I215" s="98"/>
      <c r="J215" s="51"/>
      <c r="K215" s="2"/>
      <c r="L215" s="2"/>
      <c r="M215" s="2"/>
      <c r="N215" s="2"/>
      <c r="O215" s="2"/>
    </row>
    <row r="216" spans="1:15" x14ac:dyDescent="0.2">
      <c r="A216" s="2"/>
      <c r="B216" s="2"/>
      <c r="C216" s="89"/>
      <c r="D216" s="89"/>
      <c r="E216" s="50"/>
      <c r="F216" s="89"/>
      <c r="G216" s="50"/>
      <c r="H216" s="98"/>
      <c r="I216" s="98"/>
      <c r="J216" s="51"/>
      <c r="K216" s="2"/>
      <c r="L216" s="2"/>
      <c r="M216" s="2"/>
      <c r="N216" s="2"/>
      <c r="O216" s="2"/>
    </row>
    <row r="217" spans="1:15" x14ac:dyDescent="0.2">
      <c r="A217" s="2"/>
      <c r="B217" s="2"/>
      <c r="C217" s="89"/>
      <c r="D217" s="89"/>
      <c r="E217" s="50"/>
      <c r="F217" s="89"/>
      <c r="G217" s="50"/>
      <c r="H217" s="98"/>
      <c r="I217" s="98"/>
      <c r="J217" s="51"/>
      <c r="K217" s="2"/>
      <c r="L217" s="2"/>
      <c r="M217" s="2"/>
      <c r="N217" s="2"/>
      <c r="O217" s="2"/>
    </row>
    <row r="218" spans="1:15" x14ac:dyDescent="0.2">
      <c r="A218" s="2"/>
      <c r="B218" s="2"/>
      <c r="C218" s="89"/>
      <c r="D218" s="89"/>
      <c r="E218" s="50"/>
      <c r="F218" s="89"/>
      <c r="G218" s="50"/>
      <c r="H218" s="98"/>
      <c r="I218" s="98"/>
      <c r="J218" s="51"/>
      <c r="K218" s="2"/>
      <c r="L218" s="2"/>
      <c r="M218" s="2"/>
      <c r="N218" s="2"/>
      <c r="O218" s="2"/>
    </row>
    <row r="219" spans="1:15" x14ac:dyDescent="0.2">
      <c r="A219" s="2"/>
      <c r="B219" s="2"/>
      <c r="C219" s="89"/>
      <c r="D219" s="89"/>
      <c r="E219" s="50"/>
      <c r="F219" s="89"/>
      <c r="G219" s="50"/>
      <c r="H219" s="98"/>
      <c r="I219" s="98"/>
      <c r="J219" s="51"/>
      <c r="K219" s="2"/>
      <c r="L219" s="2"/>
      <c r="M219" s="2"/>
      <c r="N219" s="2"/>
      <c r="O219" s="2"/>
    </row>
    <row r="220" spans="1:15" x14ac:dyDescent="0.2">
      <c r="A220" s="2"/>
      <c r="B220" s="2"/>
      <c r="C220" s="89"/>
      <c r="D220" s="89"/>
      <c r="E220" s="50"/>
      <c r="F220" s="89"/>
      <c r="G220" s="50"/>
      <c r="H220" s="98"/>
      <c r="I220" s="98"/>
      <c r="J220" s="51"/>
      <c r="K220" s="2"/>
      <c r="L220" s="2"/>
      <c r="M220" s="2"/>
      <c r="N220" s="2"/>
      <c r="O220" s="2"/>
    </row>
    <row r="221" spans="1:15" x14ac:dyDescent="0.2">
      <c r="A221" s="2"/>
      <c r="B221" s="2"/>
      <c r="C221" s="89"/>
      <c r="D221" s="89"/>
      <c r="E221" s="50"/>
      <c r="F221" s="89"/>
      <c r="G221" s="50"/>
      <c r="H221" s="98"/>
      <c r="I221" s="98"/>
      <c r="J221" s="51"/>
      <c r="K221" s="2"/>
      <c r="L221" s="2"/>
      <c r="M221" s="2"/>
      <c r="N221" s="2"/>
      <c r="O221" s="2"/>
    </row>
    <row r="222" spans="1:15" x14ac:dyDescent="0.2">
      <c r="A222" s="2"/>
      <c r="B222" s="2"/>
      <c r="C222" s="89"/>
      <c r="D222" s="89"/>
      <c r="E222" s="50"/>
      <c r="F222" s="89"/>
      <c r="G222" s="50"/>
      <c r="H222" s="98"/>
      <c r="I222" s="98"/>
      <c r="J222" s="51"/>
      <c r="K222" s="2"/>
      <c r="L222" s="2"/>
      <c r="M222" s="2"/>
      <c r="N222" s="2"/>
      <c r="O222" s="2"/>
    </row>
    <row r="223" spans="1:15" x14ac:dyDescent="0.2">
      <c r="A223" s="2"/>
      <c r="B223" s="2"/>
      <c r="C223" s="89"/>
      <c r="D223" s="89"/>
      <c r="E223" s="50"/>
      <c r="F223" s="89"/>
      <c r="G223" s="50"/>
      <c r="H223" s="98"/>
      <c r="I223" s="98"/>
      <c r="J223" s="51"/>
      <c r="K223" s="2"/>
      <c r="L223" s="2"/>
      <c r="M223" s="2"/>
      <c r="N223" s="2"/>
      <c r="O223" s="2"/>
    </row>
    <row r="224" spans="1:15" x14ac:dyDescent="0.2">
      <c r="A224" s="2"/>
      <c r="B224" s="2"/>
      <c r="C224" s="89"/>
      <c r="D224" s="89"/>
      <c r="E224" s="50"/>
      <c r="F224" s="89"/>
      <c r="G224" s="50"/>
      <c r="H224" s="98"/>
      <c r="I224" s="98"/>
      <c r="J224" s="51"/>
      <c r="K224" s="2"/>
      <c r="L224" s="2"/>
      <c r="M224" s="2"/>
      <c r="N224" s="2"/>
      <c r="O224" s="2"/>
    </row>
    <row r="225" spans="1:15" x14ac:dyDescent="0.2">
      <c r="A225" s="2"/>
      <c r="B225" s="2"/>
      <c r="C225" s="89"/>
      <c r="D225" s="89"/>
      <c r="E225" s="50"/>
      <c r="F225" s="89"/>
      <c r="G225" s="50"/>
      <c r="H225" s="98"/>
      <c r="I225" s="98"/>
      <c r="J225" s="51"/>
      <c r="K225" s="2"/>
      <c r="L225" s="2"/>
      <c r="M225" s="2"/>
      <c r="N225" s="2"/>
      <c r="O225" s="2"/>
    </row>
    <row r="226" spans="1:15" x14ac:dyDescent="0.2">
      <c r="A226" s="2"/>
      <c r="B226" s="2"/>
      <c r="C226" s="89"/>
      <c r="D226" s="89"/>
      <c r="E226" s="50"/>
      <c r="F226" s="89"/>
      <c r="G226" s="50"/>
      <c r="H226" s="98"/>
      <c r="I226" s="98"/>
      <c r="J226" s="51"/>
      <c r="K226" s="2"/>
      <c r="L226" s="2"/>
      <c r="M226" s="2"/>
      <c r="N226" s="2"/>
      <c r="O226" s="2"/>
    </row>
    <row r="227" spans="1:15" x14ac:dyDescent="0.2">
      <c r="A227" s="2"/>
      <c r="B227" s="2"/>
      <c r="C227" s="89"/>
      <c r="D227" s="89"/>
      <c r="E227" s="50"/>
      <c r="F227" s="89"/>
      <c r="G227" s="50"/>
      <c r="H227" s="98"/>
      <c r="I227" s="98"/>
      <c r="J227" s="51"/>
      <c r="K227" s="2"/>
      <c r="L227" s="2"/>
      <c r="M227" s="2"/>
      <c r="N227" s="2"/>
      <c r="O227" s="2"/>
    </row>
    <row r="228" spans="1:15" x14ac:dyDescent="0.2">
      <c r="A228" s="2"/>
      <c r="B228" s="2"/>
      <c r="C228" s="89"/>
      <c r="D228" s="89"/>
      <c r="E228" s="50"/>
      <c r="F228" s="89"/>
      <c r="G228" s="50"/>
      <c r="H228" s="98"/>
      <c r="I228" s="98"/>
      <c r="J228" s="51"/>
      <c r="K228" s="2"/>
      <c r="L228" s="2"/>
      <c r="M228" s="2"/>
      <c r="N228" s="2"/>
      <c r="O228" s="2"/>
    </row>
    <row r="229" spans="1:15" x14ac:dyDescent="0.2">
      <c r="A229" s="2"/>
      <c r="B229" s="2"/>
      <c r="C229" s="89"/>
      <c r="D229" s="89"/>
      <c r="E229" s="50"/>
      <c r="F229" s="89"/>
      <c r="G229" s="50"/>
      <c r="H229" s="98"/>
      <c r="I229" s="98"/>
      <c r="J229" s="51"/>
      <c r="K229" s="2"/>
      <c r="L229" s="2"/>
      <c r="M229" s="2"/>
      <c r="N229" s="2"/>
      <c r="O229" s="2"/>
    </row>
    <row r="230" spans="1:15" x14ac:dyDescent="0.2">
      <c r="A230" s="2"/>
      <c r="B230" s="2"/>
      <c r="C230" s="76"/>
      <c r="D230" s="76"/>
      <c r="E230" s="2"/>
      <c r="F230" s="76"/>
      <c r="G230" s="2"/>
      <c r="H230" s="98"/>
      <c r="I230" s="98"/>
      <c r="J230" s="51"/>
      <c r="K230" s="2"/>
      <c r="L230" s="2"/>
      <c r="M230" s="2"/>
      <c r="N230" s="2"/>
      <c r="O230" s="2"/>
    </row>
    <row r="231" spans="1:15" x14ac:dyDescent="0.2">
      <c r="A231" s="2"/>
      <c r="B231" s="2"/>
      <c r="C231" s="76"/>
      <c r="D231" s="76"/>
      <c r="E231" s="2"/>
      <c r="F231" s="76"/>
      <c r="G231" s="2"/>
      <c r="H231" s="98"/>
      <c r="I231" s="98"/>
      <c r="J231" s="51"/>
      <c r="K231" s="2"/>
      <c r="L231" s="2"/>
      <c r="M231" s="2"/>
      <c r="N231" s="2"/>
      <c r="O231" s="2"/>
    </row>
    <row r="232" spans="1:15" x14ac:dyDescent="0.2">
      <c r="A232" s="2"/>
      <c r="B232" s="2"/>
      <c r="C232" s="76"/>
      <c r="D232" s="76"/>
      <c r="E232" s="2"/>
      <c r="F232" s="76"/>
      <c r="G232" s="2"/>
      <c r="H232" s="98"/>
      <c r="I232" s="98"/>
      <c r="J232" s="51"/>
      <c r="K232" s="2"/>
      <c r="L232" s="2"/>
      <c r="M232" s="2"/>
      <c r="N232" s="2"/>
      <c r="O232" s="2"/>
    </row>
    <row r="233" spans="1:15" x14ac:dyDescent="0.2">
      <c r="A233" s="2"/>
      <c r="B233" s="2"/>
      <c r="C233" s="76"/>
      <c r="D233" s="76"/>
      <c r="E233" s="2"/>
      <c r="F233" s="76"/>
      <c r="G233" s="2"/>
      <c r="H233" s="98"/>
      <c r="I233" s="98"/>
      <c r="J233" s="51"/>
      <c r="K233" s="2"/>
      <c r="L233" s="2"/>
      <c r="M233" s="2"/>
      <c r="N233" s="2"/>
      <c r="O233" s="2"/>
    </row>
    <row r="234" spans="1:15" x14ac:dyDescent="0.2">
      <c r="A234" s="2"/>
      <c r="B234" s="2"/>
      <c r="C234" s="76"/>
      <c r="D234" s="76"/>
      <c r="E234" s="2"/>
      <c r="F234" s="76"/>
      <c r="G234" s="2"/>
      <c r="H234" s="98"/>
      <c r="I234" s="98"/>
      <c r="J234" s="51"/>
      <c r="K234" s="2"/>
      <c r="L234" s="2"/>
      <c r="M234" s="2"/>
      <c r="N234" s="2"/>
      <c r="O234" s="2"/>
    </row>
    <row r="235" spans="1:15" x14ac:dyDescent="0.2">
      <c r="A235" s="2"/>
      <c r="B235" s="2"/>
      <c r="C235" s="76"/>
      <c r="D235" s="76"/>
      <c r="E235" s="2"/>
      <c r="F235" s="76"/>
      <c r="G235" s="2"/>
      <c r="H235" s="98"/>
      <c r="I235" s="98"/>
      <c r="J235" s="51"/>
      <c r="K235" s="2"/>
      <c r="L235" s="2"/>
      <c r="M235" s="2"/>
      <c r="N235" s="2"/>
      <c r="O235" s="2"/>
    </row>
    <row r="236" spans="1:15" x14ac:dyDescent="0.2">
      <c r="A236" s="2"/>
      <c r="B236" s="2"/>
      <c r="C236" s="76"/>
      <c r="D236" s="76"/>
      <c r="E236" s="2"/>
      <c r="F236" s="76"/>
      <c r="G236" s="2"/>
      <c r="H236" s="98"/>
      <c r="I236" s="98"/>
      <c r="J236" s="51"/>
      <c r="K236" s="2"/>
      <c r="L236" s="2"/>
      <c r="M236" s="2"/>
      <c r="N236" s="2"/>
      <c r="O236" s="2"/>
    </row>
    <row r="237" spans="1:15" x14ac:dyDescent="0.2">
      <c r="A237" s="2"/>
      <c r="B237" s="2"/>
      <c r="C237" s="76"/>
      <c r="D237" s="76"/>
      <c r="E237" s="2"/>
      <c r="F237" s="76"/>
      <c r="G237" s="2"/>
      <c r="H237" s="98"/>
      <c r="I237" s="98"/>
      <c r="J237" s="51"/>
      <c r="K237" s="2"/>
      <c r="L237" s="2"/>
      <c r="M237" s="2"/>
      <c r="N237" s="2"/>
      <c r="O237" s="2"/>
    </row>
    <row r="238" spans="1:15" x14ac:dyDescent="0.2">
      <c r="A238" s="2"/>
      <c r="B238" s="2"/>
      <c r="C238" s="76"/>
      <c r="D238" s="76"/>
      <c r="E238" s="2"/>
      <c r="F238" s="76"/>
      <c r="G238" s="2"/>
      <c r="H238" s="98"/>
      <c r="I238" s="98"/>
      <c r="J238" s="51"/>
      <c r="K238" s="2"/>
      <c r="L238" s="2"/>
      <c r="M238" s="2"/>
      <c r="N238" s="2"/>
      <c r="O238" s="2"/>
    </row>
    <row r="239" spans="1:15" x14ac:dyDescent="0.2">
      <c r="A239" s="2"/>
      <c r="B239" s="2"/>
      <c r="C239" s="76"/>
      <c r="D239" s="76"/>
      <c r="E239" s="2"/>
      <c r="F239" s="76"/>
      <c r="G239" s="2"/>
      <c r="H239" s="98"/>
      <c r="I239" s="98"/>
      <c r="J239" s="51"/>
      <c r="K239" s="2"/>
      <c r="L239" s="2"/>
      <c r="M239" s="2"/>
      <c r="N239" s="2"/>
      <c r="O239" s="2"/>
    </row>
    <row r="240" spans="1:15" x14ac:dyDescent="0.2">
      <c r="A240" s="2"/>
      <c r="B240" s="2"/>
      <c r="C240" s="76"/>
      <c r="D240" s="76"/>
      <c r="E240" s="2"/>
      <c r="F240" s="76"/>
      <c r="G240" s="2"/>
      <c r="H240" s="98"/>
      <c r="I240" s="98"/>
      <c r="J240" s="51"/>
      <c r="K240" s="2"/>
      <c r="L240" s="2"/>
      <c r="M240" s="2"/>
      <c r="N240" s="2"/>
      <c r="O240" s="2"/>
    </row>
    <row r="241" spans="1:15" x14ac:dyDescent="0.2">
      <c r="A241" s="2"/>
      <c r="B241" s="2"/>
      <c r="C241" s="76"/>
      <c r="D241" s="76"/>
      <c r="E241" s="2"/>
      <c r="F241" s="76"/>
      <c r="G241" s="2"/>
      <c r="H241" s="98"/>
      <c r="I241" s="98"/>
      <c r="J241" s="51"/>
      <c r="K241" s="2"/>
      <c r="L241" s="2"/>
      <c r="M241" s="2"/>
      <c r="N241" s="2"/>
      <c r="O241" s="2"/>
    </row>
    <row r="242" spans="1:15" x14ac:dyDescent="0.2">
      <c r="A242" s="2"/>
      <c r="B242" s="2"/>
      <c r="C242" s="76"/>
      <c r="D242" s="76"/>
      <c r="E242" s="2"/>
      <c r="F242" s="76"/>
      <c r="G242" s="2"/>
      <c r="H242" s="98"/>
      <c r="I242" s="98"/>
      <c r="J242" s="51"/>
      <c r="K242" s="2"/>
      <c r="L242" s="2"/>
      <c r="M242" s="2"/>
      <c r="N242" s="2"/>
      <c r="O242" s="2"/>
    </row>
    <row r="243" spans="1:15" x14ac:dyDescent="0.2">
      <c r="A243" s="2"/>
      <c r="B243" s="2"/>
      <c r="C243" s="76"/>
      <c r="D243" s="76"/>
      <c r="E243" s="2"/>
      <c r="F243" s="76"/>
      <c r="G243" s="2"/>
      <c r="H243" s="98"/>
      <c r="I243" s="98"/>
      <c r="J243" s="51"/>
      <c r="K243" s="2"/>
      <c r="L243" s="2"/>
      <c r="M243" s="2"/>
      <c r="N243" s="2"/>
      <c r="O243" s="2"/>
    </row>
    <row r="244" spans="1:15" x14ac:dyDescent="0.2">
      <c r="A244" s="2"/>
      <c r="B244" s="2"/>
      <c r="C244" s="76"/>
      <c r="D244" s="76"/>
      <c r="E244" s="2"/>
      <c r="F244" s="76"/>
      <c r="G244" s="2"/>
      <c r="H244" s="98"/>
      <c r="I244" s="98"/>
      <c r="J244" s="51"/>
      <c r="K244" s="2"/>
      <c r="L244" s="2"/>
      <c r="M244" s="2"/>
      <c r="N244" s="2"/>
      <c r="O244" s="2"/>
    </row>
    <row r="245" spans="1:15" x14ac:dyDescent="0.2">
      <c r="A245" s="2"/>
      <c r="B245" s="2"/>
      <c r="C245" s="76"/>
      <c r="D245" s="76"/>
      <c r="E245" s="2"/>
      <c r="F245" s="76"/>
      <c r="G245" s="2"/>
      <c r="H245" s="98"/>
      <c r="I245" s="98"/>
      <c r="J245" s="51"/>
      <c r="K245" s="2"/>
      <c r="L245" s="2"/>
      <c r="M245" s="2"/>
      <c r="N245" s="2"/>
      <c r="O245" s="2"/>
    </row>
    <row r="246" spans="1:15" x14ac:dyDescent="0.2">
      <c r="A246" s="2"/>
      <c r="B246" s="2"/>
      <c r="C246" s="76"/>
      <c r="D246" s="76"/>
      <c r="E246" s="2"/>
      <c r="F246" s="76"/>
      <c r="G246" s="2"/>
      <c r="H246" s="98"/>
      <c r="I246" s="98"/>
      <c r="J246" s="51"/>
      <c r="K246" s="2"/>
      <c r="L246" s="2"/>
      <c r="M246" s="2"/>
      <c r="N246" s="2"/>
      <c r="O246" s="2"/>
    </row>
    <row r="247" spans="1:15" x14ac:dyDescent="0.2">
      <c r="A247" s="2"/>
      <c r="B247" s="2"/>
      <c r="C247" s="76"/>
      <c r="D247" s="76"/>
      <c r="E247" s="2"/>
      <c r="F247" s="76"/>
      <c r="G247" s="2"/>
      <c r="H247" s="98"/>
      <c r="I247" s="98"/>
      <c r="J247" s="51"/>
      <c r="K247" s="2"/>
      <c r="L247" s="2"/>
      <c r="M247" s="2"/>
      <c r="N247" s="2"/>
      <c r="O247" s="2"/>
    </row>
    <row r="248" spans="1:15" x14ac:dyDescent="0.2">
      <c r="A248" s="2"/>
      <c r="B248" s="2"/>
      <c r="C248" s="76"/>
      <c r="D248" s="76"/>
      <c r="E248" s="2"/>
      <c r="F248" s="76"/>
      <c r="G248" s="2"/>
      <c r="H248" s="98"/>
      <c r="I248" s="98"/>
      <c r="J248" s="51"/>
      <c r="K248" s="2"/>
      <c r="L248" s="2"/>
      <c r="M248" s="2"/>
      <c r="N248" s="2"/>
      <c r="O248" s="2"/>
    </row>
    <row r="249" spans="1:15" x14ac:dyDescent="0.2">
      <c r="A249" s="2"/>
      <c r="B249" s="2"/>
      <c r="C249" s="76"/>
      <c r="D249" s="76"/>
      <c r="E249" s="2"/>
      <c r="F249" s="76"/>
      <c r="G249" s="2"/>
      <c r="H249" s="98"/>
      <c r="I249" s="98"/>
      <c r="J249" s="51"/>
      <c r="K249" s="2"/>
      <c r="L249" s="2"/>
      <c r="M249" s="2"/>
      <c r="N249" s="2"/>
      <c r="O249" s="2"/>
    </row>
    <row r="250" spans="1:15" x14ac:dyDescent="0.2">
      <c r="A250" s="2"/>
      <c r="B250" s="2"/>
      <c r="C250" s="76"/>
      <c r="D250" s="76"/>
      <c r="E250" s="2"/>
      <c r="F250" s="76"/>
      <c r="G250" s="2"/>
      <c r="H250" s="98"/>
      <c r="I250" s="98"/>
      <c r="J250" s="51"/>
      <c r="K250" s="2"/>
      <c r="L250" s="2"/>
      <c r="M250" s="2"/>
      <c r="N250" s="2"/>
      <c r="O250" s="2"/>
    </row>
    <row r="251" spans="1:15" x14ac:dyDescent="0.2">
      <c r="A251" s="2"/>
      <c r="B251" s="2"/>
      <c r="C251" s="76"/>
      <c r="D251" s="76"/>
      <c r="E251" s="2"/>
      <c r="F251" s="76"/>
      <c r="G251" s="2"/>
      <c r="H251" s="98"/>
      <c r="I251" s="98"/>
      <c r="J251" s="51"/>
      <c r="K251" s="2"/>
      <c r="L251" s="2"/>
      <c r="M251" s="2"/>
      <c r="N251" s="2"/>
      <c r="O251" s="2"/>
    </row>
    <row r="252" spans="1:15" x14ac:dyDescent="0.2">
      <c r="A252" s="2"/>
      <c r="B252" s="2"/>
      <c r="C252" s="76"/>
      <c r="D252" s="76"/>
      <c r="E252" s="2"/>
      <c r="F252" s="76"/>
      <c r="G252" s="2"/>
      <c r="H252" s="98"/>
      <c r="I252" s="98"/>
      <c r="J252" s="51"/>
      <c r="K252" s="2"/>
      <c r="L252" s="2"/>
      <c r="M252" s="2"/>
      <c r="N252" s="2"/>
      <c r="O252" s="2"/>
    </row>
    <row r="253" spans="1:15" x14ac:dyDescent="0.2">
      <c r="A253" s="2"/>
      <c r="B253" s="2"/>
      <c r="C253" s="76"/>
      <c r="D253" s="76"/>
      <c r="E253" s="2"/>
      <c r="F253" s="76"/>
      <c r="G253" s="2"/>
      <c r="H253" s="98"/>
      <c r="I253" s="98"/>
      <c r="J253" s="51"/>
      <c r="K253" s="2"/>
      <c r="L253" s="2"/>
      <c r="M253" s="2"/>
      <c r="N253" s="2"/>
      <c r="O253" s="2"/>
    </row>
    <row r="254" spans="1:15" x14ac:dyDescent="0.2">
      <c r="A254" s="2"/>
      <c r="B254" s="2"/>
      <c r="C254" s="76"/>
      <c r="D254" s="76"/>
      <c r="E254" s="2"/>
      <c r="F254" s="76"/>
      <c r="G254" s="2"/>
      <c r="H254" s="98"/>
      <c r="I254" s="98"/>
      <c r="J254" s="51"/>
      <c r="K254" s="2"/>
      <c r="L254" s="2"/>
      <c r="M254" s="2"/>
      <c r="N254" s="2"/>
      <c r="O254" s="2"/>
    </row>
    <row r="255" spans="1:15" x14ac:dyDescent="0.2">
      <c r="A255" s="2"/>
      <c r="B255" s="2"/>
      <c r="C255" s="76"/>
      <c r="D255" s="76"/>
      <c r="E255" s="2"/>
      <c r="F255" s="76"/>
      <c r="G255" s="2"/>
      <c r="H255" s="98"/>
      <c r="I255" s="98"/>
      <c r="J255" s="51"/>
      <c r="K255" s="2"/>
      <c r="L255" s="2"/>
      <c r="M255" s="2"/>
      <c r="N255" s="2"/>
      <c r="O255" s="2"/>
    </row>
    <row r="256" spans="1:15" x14ac:dyDescent="0.2">
      <c r="A256" s="2"/>
      <c r="B256" s="2"/>
      <c r="C256" s="76"/>
      <c r="D256" s="76"/>
      <c r="E256" s="2"/>
      <c r="F256" s="76"/>
      <c r="G256" s="2"/>
      <c r="H256" s="98"/>
      <c r="I256" s="98"/>
      <c r="J256" s="51"/>
      <c r="K256" s="2"/>
      <c r="L256" s="2"/>
      <c r="M256" s="2"/>
      <c r="N256" s="2"/>
      <c r="O256" s="2"/>
    </row>
    <row r="257" spans="1:15" x14ac:dyDescent="0.2">
      <c r="A257" s="2"/>
      <c r="B257" s="2"/>
      <c r="C257" s="76"/>
      <c r="D257" s="76"/>
      <c r="E257" s="2"/>
      <c r="F257" s="76"/>
      <c r="G257" s="2"/>
      <c r="H257" s="98"/>
      <c r="I257" s="98"/>
      <c r="J257" s="51"/>
      <c r="K257" s="2"/>
      <c r="L257" s="2"/>
      <c r="M257" s="2"/>
      <c r="N257" s="2"/>
      <c r="O257" s="2"/>
    </row>
    <row r="258" spans="1:15" x14ac:dyDescent="0.2">
      <c r="A258" s="2"/>
      <c r="B258" s="2"/>
      <c r="C258" s="76"/>
      <c r="D258" s="76"/>
      <c r="E258" s="2"/>
      <c r="F258" s="76"/>
      <c r="G258" s="2"/>
      <c r="H258" s="98"/>
      <c r="I258" s="98"/>
      <c r="J258" s="51"/>
      <c r="K258" s="2"/>
      <c r="L258" s="2"/>
      <c r="M258" s="2"/>
      <c r="N258" s="2"/>
      <c r="O258" s="2"/>
    </row>
    <row r="259" spans="1:15" x14ac:dyDescent="0.2">
      <c r="A259" s="2"/>
      <c r="B259" s="2"/>
      <c r="C259" s="76"/>
      <c r="D259" s="76"/>
      <c r="E259" s="2"/>
      <c r="F259" s="76"/>
      <c r="G259" s="2"/>
      <c r="H259" s="98"/>
      <c r="I259" s="98"/>
      <c r="J259" s="51"/>
      <c r="K259" s="2"/>
      <c r="L259" s="2"/>
      <c r="M259" s="2"/>
      <c r="N259" s="2"/>
      <c r="O259" s="2"/>
    </row>
    <row r="260" spans="1:15" x14ac:dyDescent="0.2">
      <c r="A260" s="2"/>
      <c r="B260" s="2"/>
      <c r="C260" s="76"/>
      <c r="D260" s="76"/>
      <c r="E260" s="2"/>
      <c r="F260" s="76"/>
      <c r="G260" s="2"/>
      <c r="H260" s="98"/>
      <c r="I260" s="98"/>
      <c r="J260" s="51"/>
      <c r="K260" s="2"/>
      <c r="L260" s="2"/>
      <c r="M260" s="2"/>
      <c r="N260" s="2"/>
      <c r="O260" s="2"/>
    </row>
    <row r="261" spans="1:15" x14ac:dyDescent="0.2">
      <c r="A261" s="2"/>
      <c r="B261" s="2"/>
      <c r="C261" s="76"/>
      <c r="D261" s="76"/>
      <c r="E261" s="2"/>
      <c r="F261" s="76"/>
      <c r="G261" s="2"/>
      <c r="H261" s="98"/>
      <c r="I261" s="98"/>
      <c r="J261" s="51"/>
      <c r="K261" s="2"/>
      <c r="L261" s="2"/>
      <c r="M261" s="2"/>
      <c r="N261" s="2"/>
      <c r="O261" s="2"/>
    </row>
    <row r="262" spans="1:15" x14ac:dyDescent="0.2">
      <c r="A262" s="2"/>
      <c r="B262" s="2"/>
      <c r="C262" s="76"/>
      <c r="D262" s="76"/>
      <c r="E262" s="2"/>
      <c r="F262" s="76"/>
      <c r="G262" s="2"/>
      <c r="H262" s="98"/>
      <c r="I262" s="98"/>
      <c r="J262" s="51"/>
      <c r="K262" s="2"/>
      <c r="L262" s="2"/>
      <c r="M262" s="2"/>
      <c r="N262" s="2"/>
      <c r="O262" s="2"/>
    </row>
    <row r="263" spans="1:15" x14ac:dyDescent="0.2">
      <c r="A263" s="2"/>
      <c r="B263" s="2"/>
      <c r="C263" s="76"/>
      <c r="D263" s="76"/>
      <c r="E263" s="2"/>
      <c r="F263" s="76"/>
      <c r="G263" s="2"/>
      <c r="H263" s="98"/>
      <c r="I263" s="98"/>
      <c r="J263" s="51"/>
      <c r="K263" s="2"/>
      <c r="L263" s="2"/>
      <c r="M263" s="2"/>
      <c r="N263" s="2"/>
      <c r="O263" s="2"/>
    </row>
    <row r="264" spans="1:15" x14ac:dyDescent="0.2">
      <c r="A264" s="2"/>
      <c r="B264" s="2"/>
      <c r="C264" s="76"/>
      <c r="D264" s="76"/>
      <c r="E264" s="2"/>
      <c r="F264" s="76"/>
      <c r="G264" s="2"/>
      <c r="H264" s="98"/>
      <c r="I264" s="98"/>
      <c r="J264" s="51"/>
      <c r="K264" s="2"/>
      <c r="L264" s="2"/>
      <c r="M264" s="2"/>
      <c r="N264" s="2"/>
      <c r="O264" s="2"/>
    </row>
    <row r="265" spans="1:15" x14ac:dyDescent="0.2">
      <c r="A265" s="2"/>
      <c r="B265" s="2"/>
      <c r="C265" s="76"/>
      <c r="D265" s="76"/>
      <c r="E265" s="2"/>
      <c r="F265" s="76"/>
      <c r="G265" s="2"/>
      <c r="H265" s="98"/>
      <c r="I265" s="98"/>
      <c r="J265" s="51"/>
      <c r="K265" s="2"/>
      <c r="L265" s="2"/>
      <c r="M265" s="2"/>
      <c r="N265" s="2"/>
      <c r="O265" s="2"/>
    </row>
    <row r="266" spans="1:15" x14ac:dyDescent="0.2">
      <c r="A266" s="2"/>
      <c r="B266" s="2"/>
      <c r="C266" s="76"/>
      <c r="D266" s="76"/>
      <c r="E266" s="2"/>
      <c r="F266" s="76"/>
      <c r="G266" s="2"/>
      <c r="H266" s="98"/>
      <c r="I266" s="98"/>
      <c r="J266" s="51"/>
      <c r="K266" s="2"/>
      <c r="L266" s="2"/>
      <c r="M266" s="2"/>
      <c r="N266" s="2"/>
      <c r="O266" s="2"/>
    </row>
    <row r="267" spans="1:15" x14ac:dyDescent="0.2">
      <c r="A267" s="2"/>
      <c r="B267" s="2"/>
      <c r="C267" s="76"/>
      <c r="D267" s="76"/>
      <c r="E267" s="2"/>
      <c r="F267" s="76"/>
      <c r="G267" s="2"/>
      <c r="H267" s="98"/>
      <c r="I267" s="98"/>
      <c r="J267" s="51"/>
      <c r="K267" s="2"/>
      <c r="L267" s="2"/>
      <c r="M267" s="2"/>
      <c r="N267" s="2"/>
      <c r="O267" s="2"/>
    </row>
    <row r="268" spans="1:15" x14ac:dyDescent="0.2">
      <c r="A268" s="2"/>
      <c r="B268" s="2"/>
      <c r="C268" s="76"/>
      <c r="D268" s="76"/>
      <c r="E268" s="2"/>
      <c r="F268" s="76"/>
      <c r="G268" s="2"/>
      <c r="H268" s="98"/>
      <c r="I268" s="98"/>
      <c r="J268" s="51"/>
      <c r="K268" s="2"/>
      <c r="L268" s="2"/>
      <c r="M268" s="2"/>
      <c r="N268" s="2"/>
      <c r="O268" s="2"/>
    </row>
    <row r="269" spans="1:15" x14ac:dyDescent="0.2">
      <c r="A269" s="2"/>
      <c r="B269" s="2"/>
      <c r="C269" s="76"/>
      <c r="D269" s="76"/>
      <c r="E269" s="2"/>
      <c r="F269" s="76"/>
      <c r="G269" s="2"/>
      <c r="H269" s="98"/>
      <c r="I269" s="98"/>
      <c r="J269" s="51"/>
      <c r="K269" s="2"/>
      <c r="L269" s="2"/>
      <c r="M269" s="2"/>
      <c r="N269" s="2"/>
      <c r="O269" s="2"/>
    </row>
    <row r="270" spans="1:15" x14ac:dyDescent="0.2">
      <c r="A270" s="2"/>
      <c r="B270" s="2"/>
      <c r="C270" s="76"/>
      <c r="D270" s="76"/>
      <c r="E270" s="2"/>
      <c r="F270" s="76"/>
      <c r="G270" s="2"/>
      <c r="H270" s="98"/>
      <c r="I270" s="98"/>
      <c r="J270" s="51"/>
      <c r="K270" s="2"/>
      <c r="L270" s="2"/>
      <c r="M270" s="2"/>
      <c r="N270" s="2"/>
      <c r="O270" s="2"/>
    </row>
    <row r="271" spans="1:15" x14ac:dyDescent="0.2">
      <c r="A271" s="2"/>
      <c r="B271" s="2"/>
      <c r="C271" s="76"/>
      <c r="D271" s="76"/>
      <c r="E271" s="2"/>
      <c r="F271" s="76"/>
      <c r="G271" s="2"/>
      <c r="H271" s="98"/>
      <c r="I271" s="98"/>
      <c r="J271" s="51"/>
      <c r="K271" s="2"/>
      <c r="L271" s="2"/>
      <c r="M271" s="2"/>
      <c r="N271" s="2"/>
      <c r="O271" s="2"/>
    </row>
    <row r="272" spans="1:15" x14ac:dyDescent="0.2">
      <c r="A272" s="2"/>
      <c r="B272" s="2"/>
      <c r="C272" s="76"/>
      <c r="D272" s="76"/>
      <c r="E272" s="2"/>
      <c r="F272" s="76"/>
      <c r="G272" s="2"/>
      <c r="H272" s="98"/>
      <c r="I272" s="98"/>
      <c r="J272" s="51"/>
      <c r="K272" s="2"/>
      <c r="L272" s="2"/>
      <c r="M272" s="2"/>
      <c r="N272" s="2"/>
      <c r="O272" s="2"/>
    </row>
    <row r="273" spans="1:15" x14ac:dyDescent="0.2">
      <c r="A273" s="2"/>
      <c r="B273" s="2"/>
      <c r="C273" s="76"/>
      <c r="D273" s="76"/>
      <c r="E273" s="2"/>
      <c r="F273" s="76"/>
      <c r="G273" s="2"/>
      <c r="H273" s="98"/>
      <c r="I273" s="98"/>
      <c r="J273" s="51"/>
      <c r="K273" s="2"/>
      <c r="L273" s="2"/>
      <c r="M273" s="2"/>
      <c r="N273" s="2"/>
      <c r="O273" s="2"/>
    </row>
    <row r="274" spans="1:15" x14ac:dyDescent="0.2">
      <c r="A274" s="2"/>
      <c r="B274" s="2"/>
      <c r="C274" s="76"/>
      <c r="D274" s="76"/>
      <c r="E274" s="2"/>
      <c r="F274" s="76"/>
      <c r="G274" s="2"/>
      <c r="H274" s="98"/>
      <c r="I274" s="98"/>
      <c r="J274" s="51"/>
      <c r="K274" s="2"/>
      <c r="L274" s="2"/>
      <c r="M274" s="2"/>
      <c r="N274" s="2"/>
      <c r="O274" s="2"/>
    </row>
    <row r="275" spans="1:15" x14ac:dyDescent="0.2">
      <c r="A275" s="2"/>
      <c r="B275" s="2"/>
      <c r="C275" s="76"/>
      <c r="D275" s="76"/>
      <c r="E275" s="2"/>
      <c r="F275" s="76"/>
      <c r="G275" s="2"/>
      <c r="H275" s="98"/>
      <c r="I275" s="98"/>
      <c r="J275" s="51"/>
      <c r="K275" s="2"/>
      <c r="L275" s="2"/>
      <c r="M275" s="2"/>
      <c r="N275" s="2"/>
      <c r="O275" s="2"/>
    </row>
    <row r="276" spans="1:15" x14ac:dyDescent="0.2">
      <c r="A276" s="2"/>
      <c r="B276" s="2"/>
      <c r="C276" s="76"/>
      <c r="D276" s="76"/>
      <c r="E276" s="2"/>
      <c r="F276" s="76"/>
      <c r="G276" s="2"/>
      <c r="H276" s="98"/>
      <c r="I276" s="98"/>
      <c r="J276" s="51"/>
      <c r="K276" s="2"/>
      <c r="L276" s="2"/>
      <c r="M276" s="2"/>
      <c r="N276" s="2"/>
      <c r="O276" s="2"/>
    </row>
    <row r="277" spans="1:15" x14ac:dyDescent="0.2">
      <c r="A277" s="2"/>
      <c r="B277" s="2"/>
      <c r="C277" s="76"/>
      <c r="D277" s="76"/>
      <c r="E277" s="2"/>
      <c r="F277" s="76"/>
      <c r="G277" s="2"/>
      <c r="H277" s="98"/>
      <c r="I277" s="98"/>
      <c r="J277" s="51"/>
      <c r="K277" s="2"/>
      <c r="L277" s="2"/>
      <c r="M277" s="2"/>
      <c r="N277" s="2"/>
      <c r="O277" s="2"/>
    </row>
    <row r="278" spans="1:15" x14ac:dyDescent="0.2">
      <c r="A278" s="2"/>
      <c r="B278" s="2"/>
      <c r="C278" s="76"/>
      <c r="D278" s="76"/>
      <c r="E278" s="2"/>
      <c r="F278" s="76"/>
      <c r="G278" s="2"/>
      <c r="H278" s="98"/>
      <c r="I278" s="98"/>
      <c r="J278" s="51"/>
      <c r="K278" s="2"/>
      <c r="L278" s="2"/>
      <c r="M278" s="2"/>
      <c r="N278" s="2"/>
      <c r="O278" s="2"/>
    </row>
    <row r="279" spans="1:15" x14ac:dyDescent="0.2">
      <c r="A279" s="2"/>
      <c r="B279" s="2"/>
      <c r="C279" s="76"/>
      <c r="D279" s="76"/>
      <c r="E279" s="2"/>
      <c r="F279" s="76"/>
      <c r="G279" s="2"/>
      <c r="H279" s="98"/>
      <c r="I279" s="98"/>
      <c r="J279" s="51"/>
      <c r="K279" s="2"/>
      <c r="L279" s="2"/>
      <c r="M279" s="2"/>
      <c r="N279" s="2"/>
      <c r="O279" s="2"/>
    </row>
    <row r="280" spans="1:15" x14ac:dyDescent="0.2">
      <c r="A280" s="2"/>
      <c r="B280" s="2"/>
      <c r="C280" s="76"/>
      <c r="D280" s="76"/>
      <c r="E280" s="2"/>
      <c r="F280" s="76"/>
      <c r="G280" s="2"/>
      <c r="H280" s="98"/>
      <c r="I280" s="98"/>
      <c r="J280" s="51"/>
      <c r="K280" s="2"/>
      <c r="L280" s="2"/>
      <c r="M280" s="2"/>
      <c r="N280" s="2"/>
      <c r="O280" s="2"/>
    </row>
    <row r="281" spans="1:15" x14ac:dyDescent="0.2">
      <c r="A281" s="2"/>
      <c r="B281" s="2"/>
      <c r="C281" s="76"/>
      <c r="D281" s="76"/>
      <c r="E281" s="2"/>
      <c r="F281" s="76"/>
      <c r="G281" s="2"/>
      <c r="H281" s="98"/>
      <c r="I281" s="98"/>
      <c r="J281" s="51"/>
      <c r="K281" s="2"/>
      <c r="L281" s="2"/>
      <c r="M281" s="2"/>
      <c r="N281" s="2"/>
      <c r="O281" s="2"/>
    </row>
    <row r="282" spans="1:15" x14ac:dyDescent="0.2">
      <c r="A282" s="2"/>
      <c r="B282" s="2"/>
      <c r="C282" s="76"/>
      <c r="D282" s="76"/>
      <c r="E282" s="2"/>
      <c r="F282" s="76"/>
      <c r="G282" s="2"/>
      <c r="H282" s="98"/>
      <c r="I282" s="98"/>
      <c r="J282" s="51"/>
      <c r="K282" s="2"/>
      <c r="L282" s="2"/>
      <c r="M282" s="2"/>
      <c r="N282" s="2"/>
      <c r="O282" s="2"/>
    </row>
    <row r="283" spans="1:15" x14ac:dyDescent="0.2">
      <c r="A283" s="2"/>
      <c r="B283" s="2"/>
      <c r="C283" s="76"/>
      <c r="D283" s="76"/>
      <c r="E283" s="2"/>
      <c r="F283" s="76"/>
      <c r="G283" s="2"/>
      <c r="H283" s="98"/>
      <c r="I283" s="98"/>
      <c r="J283" s="51"/>
      <c r="K283" s="2"/>
      <c r="L283" s="2"/>
      <c r="M283" s="2"/>
      <c r="N283" s="2"/>
      <c r="O283" s="2"/>
    </row>
    <row r="284" spans="1:15" x14ac:dyDescent="0.2">
      <c r="A284" s="2"/>
      <c r="B284" s="2"/>
      <c r="C284" s="76"/>
      <c r="D284" s="76"/>
      <c r="E284" s="2"/>
      <c r="F284" s="76"/>
      <c r="G284" s="2"/>
      <c r="H284" s="98"/>
      <c r="I284" s="98"/>
      <c r="J284" s="51"/>
      <c r="K284" s="2"/>
      <c r="L284" s="2"/>
      <c r="M284" s="2"/>
      <c r="N284" s="2"/>
      <c r="O284" s="2"/>
    </row>
    <row r="285" spans="1:15" x14ac:dyDescent="0.2">
      <c r="A285" s="2"/>
      <c r="B285" s="2"/>
      <c r="C285" s="76"/>
      <c r="D285" s="76"/>
      <c r="E285" s="2"/>
      <c r="F285" s="76"/>
      <c r="G285" s="2"/>
      <c r="H285" s="98"/>
      <c r="I285" s="98"/>
      <c r="J285" s="51"/>
      <c r="K285" s="2"/>
      <c r="L285" s="2"/>
      <c r="M285" s="2"/>
      <c r="N285" s="2"/>
      <c r="O285" s="2"/>
    </row>
    <row r="286" spans="1:15" x14ac:dyDescent="0.2">
      <c r="A286" s="2"/>
      <c r="B286" s="2"/>
      <c r="C286" s="76"/>
      <c r="D286" s="76"/>
      <c r="E286" s="2"/>
      <c r="F286" s="76"/>
      <c r="G286" s="2"/>
      <c r="H286" s="98"/>
      <c r="I286" s="98"/>
      <c r="J286" s="51"/>
      <c r="K286" s="2"/>
      <c r="L286" s="2"/>
      <c r="M286" s="2"/>
      <c r="N286" s="2"/>
      <c r="O286" s="2"/>
    </row>
    <row r="287" spans="1:15" x14ac:dyDescent="0.2">
      <c r="A287" s="2"/>
      <c r="B287" s="2"/>
      <c r="C287" s="76"/>
      <c r="D287" s="76"/>
      <c r="E287" s="2"/>
      <c r="F287" s="76"/>
      <c r="G287" s="2"/>
      <c r="H287" s="98"/>
      <c r="I287" s="98"/>
      <c r="J287" s="51"/>
      <c r="K287" s="2"/>
      <c r="L287" s="2"/>
      <c r="M287" s="2"/>
      <c r="N287" s="2"/>
      <c r="O287" s="2"/>
    </row>
    <row r="288" spans="1:15" x14ac:dyDescent="0.2">
      <c r="A288" s="2"/>
      <c r="B288" s="2"/>
      <c r="C288" s="76"/>
      <c r="D288" s="76"/>
      <c r="E288" s="2"/>
      <c r="F288" s="76"/>
      <c r="G288" s="2"/>
      <c r="H288" s="98"/>
      <c r="I288" s="98"/>
      <c r="J288" s="51"/>
      <c r="K288" s="2"/>
      <c r="L288" s="2"/>
      <c r="M288" s="2"/>
      <c r="N288" s="2"/>
      <c r="O288" s="2"/>
    </row>
    <row r="289" spans="1:15" x14ac:dyDescent="0.2">
      <c r="A289" s="2"/>
      <c r="B289" s="2"/>
      <c r="C289" s="76"/>
      <c r="D289" s="76"/>
      <c r="E289" s="2"/>
      <c r="F289" s="76"/>
      <c r="G289" s="2"/>
      <c r="H289" s="98"/>
      <c r="I289" s="98"/>
      <c r="J289" s="51"/>
      <c r="K289" s="2"/>
      <c r="L289" s="2"/>
      <c r="M289" s="2"/>
      <c r="N289" s="2"/>
      <c r="O289" s="2"/>
    </row>
    <row r="290" spans="1:15" x14ac:dyDescent="0.2">
      <c r="A290" s="2"/>
      <c r="B290" s="2"/>
      <c r="C290" s="76"/>
      <c r="D290" s="76"/>
      <c r="E290" s="2"/>
      <c r="F290" s="76"/>
      <c r="G290" s="2"/>
      <c r="H290" s="98"/>
      <c r="I290" s="98"/>
      <c r="J290" s="51"/>
      <c r="K290" s="2"/>
      <c r="L290" s="2"/>
      <c r="M290" s="2"/>
      <c r="N290" s="2"/>
      <c r="O290" s="2"/>
    </row>
    <row r="291" spans="1:15" x14ac:dyDescent="0.2">
      <c r="A291" s="2"/>
      <c r="B291" s="2"/>
      <c r="C291" s="76"/>
      <c r="D291" s="76"/>
      <c r="E291" s="2"/>
      <c r="F291" s="76"/>
      <c r="G291" s="2"/>
      <c r="H291" s="98"/>
      <c r="I291" s="98"/>
      <c r="J291" s="51"/>
      <c r="K291" s="2"/>
      <c r="L291" s="2"/>
      <c r="M291" s="2"/>
      <c r="N291" s="2"/>
      <c r="O291" s="2"/>
    </row>
    <row r="292" spans="1:15" x14ac:dyDescent="0.2">
      <c r="A292" s="2"/>
      <c r="B292" s="2"/>
      <c r="C292" s="76"/>
      <c r="D292" s="76"/>
      <c r="E292" s="2"/>
      <c r="F292" s="76"/>
      <c r="G292" s="2"/>
      <c r="H292" s="98"/>
      <c r="I292" s="98"/>
      <c r="J292" s="51"/>
      <c r="K292" s="2"/>
      <c r="L292" s="2"/>
      <c r="M292" s="2"/>
      <c r="N292" s="2"/>
      <c r="O292" s="2"/>
    </row>
    <row r="293" spans="1:15" x14ac:dyDescent="0.2">
      <c r="A293" s="2"/>
      <c r="B293" s="2"/>
      <c r="C293" s="76"/>
      <c r="D293" s="76"/>
      <c r="E293" s="2"/>
      <c r="F293" s="76"/>
      <c r="G293" s="2"/>
      <c r="H293" s="98"/>
      <c r="I293" s="98"/>
      <c r="J293" s="51"/>
      <c r="K293" s="2"/>
      <c r="L293" s="2"/>
      <c r="M293" s="2"/>
      <c r="N293" s="2"/>
      <c r="O293" s="2"/>
    </row>
    <row r="294" spans="1:15" x14ac:dyDescent="0.2">
      <c r="A294" s="2"/>
      <c r="B294" s="2"/>
      <c r="C294" s="76"/>
      <c r="D294" s="76"/>
      <c r="E294" s="2"/>
      <c r="F294" s="76"/>
      <c r="G294" s="2"/>
      <c r="H294" s="98"/>
      <c r="I294" s="98"/>
      <c r="J294" s="51"/>
      <c r="K294" s="2"/>
      <c r="L294" s="2"/>
      <c r="M294" s="2"/>
      <c r="N294" s="2"/>
      <c r="O294" s="2"/>
    </row>
    <row r="295" spans="1:15" x14ac:dyDescent="0.2">
      <c r="A295" s="2"/>
      <c r="B295" s="2"/>
      <c r="C295" s="76"/>
      <c r="D295" s="76"/>
      <c r="E295" s="2"/>
      <c r="F295" s="76"/>
      <c r="G295" s="2"/>
      <c r="H295" s="98"/>
      <c r="I295" s="98"/>
      <c r="J295" s="51"/>
      <c r="K295" s="2"/>
      <c r="L295" s="2"/>
      <c r="M295" s="2"/>
      <c r="N295" s="2"/>
      <c r="O295" s="2"/>
    </row>
    <row r="296" spans="1:15" x14ac:dyDescent="0.2">
      <c r="A296" s="2"/>
      <c r="B296" s="2"/>
      <c r="C296" s="76"/>
      <c r="D296" s="76"/>
      <c r="E296" s="2"/>
      <c r="F296" s="76"/>
      <c r="G296" s="2"/>
      <c r="H296" s="98"/>
      <c r="I296" s="98"/>
      <c r="J296" s="51"/>
      <c r="K296" s="2"/>
      <c r="L296" s="2"/>
      <c r="M296" s="2"/>
      <c r="N296" s="2"/>
      <c r="O296" s="2"/>
    </row>
    <row r="297" spans="1:15" x14ac:dyDescent="0.2">
      <c r="A297" s="2"/>
      <c r="B297" s="2"/>
      <c r="C297" s="76"/>
      <c r="D297" s="76"/>
      <c r="E297" s="2"/>
      <c r="F297" s="76"/>
      <c r="G297" s="2"/>
      <c r="H297" s="98"/>
      <c r="I297" s="98"/>
      <c r="J297" s="51"/>
      <c r="K297" s="2"/>
      <c r="L297" s="2"/>
      <c r="M297" s="2"/>
      <c r="N297" s="2"/>
      <c r="O297" s="2"/>
    </row>
    <row r="298" spans="1:15" x14ac:dyDescent="0.2">
      <c r="A298" s="2"/>
      <c r="B298" s="2"/>
      <c r="C298" s="76"/>
      <c r="D298" s="76"/>
      <c r="E298" s="2"/>
      <c r="F298" s="76"/>
      <c r="G298" s="2"/>
      <c r="H298" s="98"/>
      <c r="I298" s="98"/>
      <c r="J298" s="51"/>
      <c r="K298" s="2"/>
      <c r="L298" s="2"/>
      <c r="M298" s="2"/>
      <c r="N298" s="2"/>
      <c r="O298" s="2"/>
    </row>
    <row r="299" spans="1:15" x14ac:dyDescent="0.2">
      <c r="A299" s="2"/>
      <c r="B299" s="2"/>
      <c r="C299" s="76"/>
      <c r="D299" s="76"/>
      <c r="E299" s="2"/>
      <c r="F299" s="76"/>
      <c r="G299" s="2"/>
      <c r="H299" s="98"/>
      <c r="I299" s="98"/>
      <c r="J299" s="51"/>
      <c r="K299" s="2"/>
      <c r="L299" s="2"/>
      <c r="M299" s="2"/>
      <c r="N299" s="2"/>
      <c r="O299" s="2"/>
    </row>
    <row r="300" spans="1:15" x14ac:dyDescent="0.2">
      <c r="A300" s="2"/>
      <c r="B300" s="2"/>
      <c r="C300" s="76"/>
      <c r="D300" s="76"/>
      <c r="E300" s="2"/>
      <c r="F300" s="76"/>
      <c r="G300" s="2"/>
      <c r="H300" s="98"/>
      <c r="I300" s="98"/>
      <c r="J300" s="51"/>
      <c r="K300" s="2"/>
      <c r="L300" s="2"/>
      <c r="M300" s="2"/>
      <c r="N300" s="2"/>
      <c r="O300" s="2"/>
    </row>
    <row r="301" spans="1:15" x14ac:dyDescent="0.2">
      <c r="A301" s="2"/>
      <c r="B301" s="2"/>
      <c r="C301" s="76"/>
      <c r="D301" s="76"/>
      <c r="E301" s="2"/>
      <c r="F301" s="76"/>
      <c r="G301" s="2"/>
      <c r="H301" s="98"/>
      <c r="I301" s="98"/>
      <c r="J301" s="51"/>
      <c r="K301" s="2"/>
      <c r="L301" s="2"/>
      <c r="M301" s="2"/>
      <c r="N301" s="2"/>
      <c r="O301" s="2"/>
    </row>
    <row r="302" spans="1:15" x14ac:dyDescent="0.2">
      <c r="A302" s="2"/>
      <c r="B302" s="2"/>
      <c r="C302" s="76"/>
      <c r="D302" s="76"/>
      <c r="E302" s="2"/>
      <c r="F302" s="76"/>
      <c r="G302" s="2"/>
      <c r="H302" s="98"/>
      <c r="I302" s="98"/>
      <c r="J302" s="51"/>
      <c r="K302" s="2"/>
      <c r="L302" s="2"/>
      <c r="M302" s="2"/>
      <c r="N302" s="2"/>
      <c r="O302" s="2"/>
    </row>
    <row r="303" spans="1:15" x14ac:dyDescent="0.2">
      <c r="A303" s="2"/>
      <c r="B303" s="2"/>
      <c r="C303" s="76"/>
      <c r="D303" s="76"/>
      <c r="E303" s="2"/>
      <c r="F303" s="76"/>
      <c r="G303" s="2"/>
      <c r="H303" s="98"/>
      <c r="I303" s="98"/>
      <c r="J303" s="51"/>
      <c r="K303" s="2"/>
      <c r="L303" s="2"/>
      <c r="M303" s="2"/>
      <c r="N303" s="2"/>
      <c r="O303" s="2"/>
    </row>
    <row r="304" spans="1:15" x14ac:dyDescent="0.2">
      <c r="A304" s="2"/>
      <c r="B304" s="2"/>
      <c r="C304" s="76"/>
      <c r="D304" s="76"/>
      <c r="E304" s="2"/>
      <c r="F304" s="76"/>
      <c r="G304" s="2"/>
      <c r="H304" s="98"/>
      <c r="I304" s="98"/>
      <c r="J304" s="51"/>
      <c r="K304" s="2"/>
      <c r="L304" s="2"/>
      <c r="M304" s="2"/>
      <c r="N304" s="2"/>
      <c r="O304" s="2"/>
    </row>
    <row r="305" spans="1:15" x14ac:dyDescent="0.2">
      <c r="A305" s="2"/>
      <c r="B305" s="2"/>
      <c r="C305" s="76"/>
      <c r="D305" s="76"/>
      <c r="E305" s="2"/>
      <c r="F305" s="76"/>
      <c r="G305" s="2"/>
      <c r="H305" s="98"/>
      <c r="I305" s="98"/>
      <c r="J305" s="51"/>
      <c r="K305" s="2"/>
      <c r="L305" s="2"/>
      <c r="M305" s="2"/>
      <c r="N305" s="2"/>
      <c r="O305" s="2"/>
    </row>
    <row r="306" spans="1:15" x14ac:dyDescent="0.2">
      <c r="A306" s="2"/>
      <c r="B306" s="2"/>
      <c r="C306" s="76"/>
      <c r="D306" s="76"/>
      <c r="E306" s="2"/>
      <c r="F306" s="76"/>
      <c r="G306" s="2"/>
      <c r="H306" s="98"/>
      <c r="I306" s="98"/>
      <c r="J306" s="51"/>
      <c r="K306" s="2"/>
      <c r="L306" s="2"/>
      <c r="M306" s="2"/>
      <c r="N306" s="2"/>
      <c r="O306" s="2"/>
    </row>
    <row r="307" spans="1:15" x14ac:dyDescent="0.2">
      <c r="A307" s="2"/>
      <c r="B307" s="2"/>
      <c r="C307" s="76"/>
      <c r="D307" s="76"/>
      <c r="E307" s="2"/>
      <c r="F307" s="76"/>
      <c r="G307" s="2"/>
      <c r="H307" s="98"/>
      <c r="I307" s="98"/>
      <c r="J307" s="51"/>
      <c r="K307" s="2"/>
      <c r="L307" s="2"/>
      <c r="M307" s="2"/>
      <c r="N307" s="2"/>
      <c r="O307" s="2"/>
    </row>
    <row r="308" spans="1:15" x14ac:dyDescent="0.2">
      <c r="A308" s="2"/>
      <c r="B308" s="2"/>
      <c r="C308" s="76"/>
      <c r="D308" s="76"/>
      <c r="E308" s="2"/>
      <c r="F308" s="76"/>
      <c r="G308" s="2"/>
      <c r="H308" s="98"/>
      <c r="I308" s="98"/>
      <c r="J308" s="51"/>
      <c r="K308" s="2"/>
      <c r="L308" s="2"/>
      <c r="M308" s="2"/>
      <c r="N308" s="2"/>
      <c r="O308" s="2"/>
    </row>
    <row r="309" spans="1:15" x14ac:dyDescent="0.2">
      <c r="A309" s="2"/>
      <c r="B309" s="2"/>
      <c r="C309" s="76"/>
      <c r="D309" s="76"/>
      <c r="E309" s="2"/>
      <c r="F309" s="76"/>
      <c r="G309" s="2"/>
      <c r="H309" s="98"/>
      <c r="I309" s="98"/>
      <c r="J309" s="51"/>
      <c r="K309" s="2"/>
      <c r="L309" s="2"/>
      <c r="M309" s="2"/>
      <c r="N309" s="2"/>
      <c r="O309" s="2"/>
    </row>
    <row r="310" spans="1:15" x14ac:dyDescent="0.2">
      <c r="A310" s="2"/>
      <c r="B310" s="2"/>
      <c r="C310" s="76"/>
      <c r="D310" s="76"/>
      <c r="E310" s="2"/>
      <c r="F310" s="76"/>
      <c r="G310" s="2"/>
      <c r="H310" s="98"/>
      <c r="I310" s="98"/>
      <c r="J310" s="51"/>
      <c r="K310" s="2"/>
      <c r="L310" s="2"/>
      <c r="M310" s="2"/>
      <c r="N310" s="2"/>
      <c r="O310" s="2"/>
    </row>
    <row r="311" spans="1:15" x14ac:dyDescent="0.2">
      <c r="A311" s="2"/>
      <c r="B311" s="2"/>
      <c r="C311" s="76"/>
      <c r="D311" s="76"/>
      <c r="E311" s="2"/>
      <c r="F311" s="76"/>
      <c r="G311" s="2"/>
      <c r="H311" s="98"/>
      <c r="I311" s="98"/>
      <c r="J311" s="51"/>
      <c r="K311" s="2"/>
      <c r="L311" s="2"/>
      <c r="M311" s="2"/>
      <c r="N311" s="2"/>
      <c r="O311" s="2"/>
    </row>
    <row r="312" spans="1:15" x14ac:dyDescent="0.2">
      <c r="A312" s="2"/>
      <c r="B312" s="2"/>
      <c r="C312" s="76"/>
      <c r="D312" s="76"/>
      <c r="E312" s="2"/>
      <c r="F312" s="76"/>
      <c r="G312" s="2"/>
      <c r="H312" s="98"/>
      <c r="I312" s="98"/>
      <c r="J312" s="51"/>
      <c r="K312" s="2"/>
      <c r="L312" s="2"/>
      <c r="M312" s="2"/>
      <c r="N312" s="2"/>
      <c r="O312" s="2"/>
    </row>
    <row r="313" spans="1:15" x14ac:dyDescent="0.2">
      <c r="A313" s="2"/>
      <c r="B313" s="2"/>
      <c r="C313" s="76"/>
      <c r="D313" s="76"/>
      <c r="E313" s="2"/>
      <c r="F313" s="76"/>
      <c r="G313" s="2"/>
      <c r="H313" s="98"/>
      <c r="I313" s="98"/>
      <c r="J313" s="51"/>
      <c r="K313" s="2"/>
      <c r="L313" s="2"/>
      <c r="M313" s="2"/>
      <c r="N313" s="2"/>
      <c r="O313" s="2"/>
    </row>
    <row r="314" spans="1:15" x14ac:dyDescent="0.2">
      <c r="A314" s="2"/>
      <c r="B314" s="2"/>
      <c r="C314" s="76"/>
      <c r="D314" s="76"/>
      <c r="E314" s="2"/>
      <c r="F314" s="76"/>
      <c r="G314" s="2"/>
      <c r="H314" s="98"/>
      <c r="I314" s="98"/>
      <c r="J314" s="51"/>
      <c r="K314" s="2"/>
      <c r="L314" s="2"/>
      <c r="M314" s="2"/>
      <c r="N314" s="2"/>
      <c r="O314" s="2"/>
    </row>
    <row r="315" spans="1:15" x14ac:dyDescent="0.2">
      <c r="A315" s="2"/>
      <c r="B315" s="2"/>
      <c r="C315" s="76"/>
      <c r="D315" s="76"/>
      <c r="E315" s="2"/>
      <c r="F315" s="76"/>
      <c r="G315" s="2"/>
      <c r="H315" s="98"/>
      <c r="I315" s="98"/>
      <c r="J315" s="51"/>
      <c r="K315" s="2"/>
      <c r="L315" s="2"/>
      <c r="M315" s="2"/>
      <c r="N315" s="2"/>
      <c r="O315" s="2"/>
    </row>
    <row r="316" spans="1:15" x14ac:dyDescent="0.2">
      <c r="A316" s="2"/>
      <c r="B316" s="2"/>
      <c r="C316" s="76"/>
      <c r="D316" s="76"/>
      <c r="E316" s="2"/>
      <c r="F316" s="76"/>
      <c r="G316" s="2"/>
      <c r="H316" s="98"/>
      <c r="I316" s="98"/>
      <c r="J316" s="51"/>
      <c r="K316" s="2"/>
      <c r="L316" s="2"/>
      <c r="M316" s="2"/>
      <c r="N316" s="2"/>
      <c r="O316" s="2"/>
    </row>
    <row r="317" spans="1:15" x14ac:dyDescent="0.2">
      <c r="A317" s="2"/>
      <c r="B317" s="2"/>
      <c r="C317" s="76"/>
      <c r="D317" s="76"/>
      <c r="E317" s="2"/>
      <c r="F317" s="76"/>
      <c r="G317" s="2"/>
      <c r="H317" s="98"/>
      <c r="I317" s="98"/>
      <c r="J317" s="51"/>
      <c r="K317" s="2"/>
      <c r="L317" s="2"/>
      <c r="M317" s="2"/>
      <c r="N317" s="2"/>
      <c r="O317" s="2"/>
    </row>
    <row r="318" spans="1:15" x14ac:dyDescent="0.2">
      <c r="A318" s="2"/>
      <c r="B318" s="2"/>
      <c r="C318" s="76"/>
      <c r="D318" s="76"/>
      <c r="E318" s="2"/>
      <c r="F318" s="76"/>
      <c r="G318" s="2"/>
      <c r="H318" s="98"/>
      <c r="I318" s="98"/>
      <c r="J318" s="51"/>
      <c r="K318" s="2"/>
      <c r="L318" s="2"/>
      <c r="M318" s="2"/>
      <c r="N318" s="2"/>
      <c r="O318" s="2"/>
    </row>
    <row r="319" spans="1:15" x14ac:dyDescent="0.2">
      <c r="A319" s="2"/>
      <c r="B319" s="2"/>
      <c r="C319" s="76"/>
      <c r="D319" s="76"/>
      <c r="E319" s="2"/>
      <c r="F319" s="76"/>
      <c r="G319" s="2"/>
      <c r="H319" s="98"/>
      <c r="I319" s="98"/>
      <c r="J319" s="51"/>
      <c r="K319" s="2"/>
      <c r="L319" s="2"/>
      <c r="M319" s="2"/>
      <c r="N319" s="2"/>
      <c r="O319" s="2"/>
    </row>
    <row r="320" spans="1:15" x14ac:dyDescent="0.2">
      <c r="A320" s="2"/>
      <c r="B320" s="2"/>
      <c r="C320" s="76"/>
      <c r="D320" s="76"/>
      <c r="E320" s="2"/>
      <c r="F320" s="76"/>
      <c r="G320" s="2"/>
      <c r="H320" s="98"/>
      <c r="I320" s="98"/>
      <c r="J320" s="51"/>
      <c r="K320" s="2"/>
      <c r="L320" s="2"/>
      <c r="M320" s="2"/>
      <c r="N320" s="2"/>
      <c r="O320" s="2"/>
    </row>
    <row r="321" spans="1:15" x14ac:dyDescent="0.2">
      <c r="A321" s="2"/>
      <c r="B321" s="2"/>
      <c r="C321" s="76"/>
      <c r="D321" s="76"/>
      <c r="E321" s="2"/>
      <c r="F321" s="76"/>
      <c r="G321" s="2"/>
      <c r="H321" s="98"/>
      <c r="I321" s="98"/>
      <c r="J321" s="51"/>
      <c r="K321" s="2"/>
      <c r="L321" s="2"/>
      <c r="M321" s="2"/>
      <c r="N321" s="2"/>
      <c r="O321" s="2"/>
    </row>
    <row r="322" spans="1:15" x14ac:dyDescent="0.2">
      <c r="A322" s="2"/>
      <c r="B322" s="2"/>
      <c r="C322" s="76"/>
      <c r="D322" s="76"/>
      <c r="E322" s="2"/>
      <c r="F322" s="76"/>
      <c r="G322" s="2"/>
      <c r="H322" s="98"/>
      <c r="I322" s="98"/>
      <c r="J322" s="51"/>
      <c r="K322" s="2"/>
      <c r="L322" s="2"/>
      <c r="M322" s="2"/>
      <c r="N322" s="2"/>
      <c r="O322" s="2"/>
    </row>
    <row r="323" spans="1:15" x14ac:dyDescent="0.2">
      <c r="A323" s="2"/>
      <c r="B323" s="2"/>
      <c r="C323" s="76"/>
      <c r="D323" s="76"/>
      <c r="E323" s="2"/>
      <c r="F323" s="76"/>
      <c r="G323" s="2"/>
      <c r="H323" s="98"/>
      <c r="I323" s="98"/>
      <c r="J323" s="51"/>
      <c r="K323" s="2"/>
      <c r="L323" s="2"/>
      <c r="M323" s="2"/>
      <c r="N323" s="2"/>
      <c r="O323" s="2"/>
    </row>
    <row r="324" spans="1:15" x14ac:dyDescent="0.2">
      <c r="A324" s="2"/>
      <c r="B324" s="2"/>
      <c r="C324" s="76"/>
      <c r="D324" s="76"/>
      <c r="E324" s="2"/>
      <c r="F324" s="76"/>
      <c r="G324" s="2"/>
      <c r="H324" s="98"/>
      <c r="I324" s="98"/>
      <c r="J324" s="51"/>
      <c r="K324" s="2"/>
      <c r="L324" s="2"/>
      <c r="M324" s="2"/>
      <c r="N324" s="2"/>
      <c r="O324" s="2"/>
    </row>
    <row r="325" spans="1:15" x14ac:dyDescent="0.2">
      <c r="A325" s="2"/>
      <c r="B325" s="2"/>
      <c r="C325" s="76"/>
      <c r="D325" s="76"/>
      <c r="E325" s="2"/>
      <c r="F325" s="76"/>
      <c r="G325" s="2"/>
      <c r="H325" s="98"/>
      <c r="I325" s="98"/>
      <c r="J325" s="51"/>
      <c r="K325" s="2"/>
      <c r="L325" s="2"/>
      <c r="M325" s="2"/>
      <c r="N325" s="2"/>
      <c r="O325" s="2"/>
    </row>
    <row r="326" spans="1:15" x14ac:dyDescent="0.2">
      <c r="A326" s="2"/>
      <c r="B326" s="2"/>
      <c r="C326" s="76"/>
      <c r="D326" s="76"/>
      <c r="E326" s="2"/>
      <c r="F326" s="76"/>
      <c r="G326" s="2"/>
      <c r="H326" s="98"/>
      <c r="I326" s="98"/>
      <c r="J326" s="51"/>
      <c r="K326" s="2"/>
      <c r="L326" s="2"/>
      <c r="M326" s="2"/>
      <c r="N326" s="2"/>
      <c r="O326" s="2"/>
    </row>
    <row r="327" spans="1:15" x14ac:dyDescent="0.2">
      <c r="A327" s="2"/>
      <c r="B327" s="2"/>
      <c r="C327" s="76"/>
      <c r="D327" s="76"/>
      <c r="E327" s="2"/>
      <c r="F327" s="76"/>
      <c r="G327" s="2"/>
      <c r="H327" s="98"/>
      <c r="I327" s="98"/>
      <c r="J327" s="51"/>
      <c r="K327" s="2"/>
      <c r="L327" s="2"/>
      <c r="M327" s="2"/>
      <c r="N327" s="2"/>
      <c r="O327" s="2"/>
    </row>
    <row r="328" spans="1:15" x14ac:dyDescent="0.2">
      <c r="A328" s="2"/>
      <c r="B328" s="2"/>
      <c r="C328" s="76"/>
      <c r="D328" s="76"/>
      <c r="E328" s="2"/>
      <c r="F328" s="76"/>
      <c r="G328" s="2"/>
      <c r="H328" s="98"/>
      <c r="I328" s="98"/>
      <c r="J328" s="51"/>
      <c r="K328" s="2"/>
      <c r="L328" s="2"/>
      <c r="M328" s="2"/>
      <c r="N328" s="2"/>
      <c r="O328" s="2"/>
    </row>
    <row r="329" spans="1:15" x14ac:dyDescent="0.2">
      <c r="A329" s="2"/>
      <c r="B329" s="2"/>
      <c r="C329" s="76"/>
      <c r="D329" s="76"/>
      <c r="E329" s="2"/>
      <c r="F329" s="76"/>
      <c r="G329" s="2"/>
      <c r="H329" s="98"/>
      <c r="I329" s="98"/>
      <c r="J329" s="51"/>
      <c r="K329" s="2"/>
      <c r="L329" s="2"/>
      <c r="M329" s="2"/>
      <c r="N329" s="2"/>
      <c r="O329" s="2"/>
    </row>
    <row r="330" spans="1:15" x14ac:dyDescent="0.2">
      <c r="A330" s="2"/>
      <c r="B330" s="2"/>
      <c r="C330" s="76"/>
      <c r="D330" s="76"/>
      <c r="E330" s="2"/>
      <c r="F330" s="76"/>
      <c r="G330" s="2"/>
      <c r="H330" s="98"/>
      <c r="I330" s="98"/>
      <c r="J330" s="51"/>
      <c r="K330" s="2"/>
      <c r="L330" s="2"/>
      <c r="M330" s="2"/>
      <c r="N330" s="2"/>
      <c r="O330" s="2"/>
    </row>
    <row r="331" spans="1:15" x14ac:dyDescent="0.2">
      <c r="A331" s="2"/>
      <c r="B331" s="2"/>
      <c r="C331" s="76"/>
      <c r="D331" s="76"/>
      <c r="E331" s="2"/>
      <c r="F331" s="76"/>
      <c r="G331" s="2"/>
      <c r="H331" s="98"/>
      <c r="I331" s="98"/>
      <c r="J331" s="51"/>
      <c r="K331" s="2"/>
      <c r="L331" s="2"/>
      <c r="M331" s="2"/>
      <c r="N331" s="2"/>
      <c r="O331" s="2"/>
    </row>
    <row r="332" spans="1:15" x14ac:dyDescent="0.2">
      <c r="A332" s="2"/>
      <c r="B332" s="2"/>
      <c r="C332" s="76"/>
      <c r="D332" s="76"/>
      <c r="E332" s="2"/>
      <c r="F332" s="76"/>
      <c r="G332" s="2"/>
      <c r="H332" s="98"/>
      <c r="I332" s="98"/>
      <c r="J332" s="51"/>
      <c r="K332" s="2"/>
      <c r="L332" s="2"/>
      <c r="M332" s="2"/>
      <c r="N332" s="2"/>
      <c r="O332" s="2"/>
    </row>
    <row r="333" spans="1:15" x14ac:dyDescent="0.2">
      <c r="A333" s="2"/>
      <c r="B333" s="2"/>
      <c r="C333" s="76"/>
      <c r="D333" s="76"/>
      <c r="E333" s="2"/>
      <c r="F333" s="76"/>
      <c r="G333" s="2"/>
      <c r="H333" s="98"/>
      <c r="I333" s="98"/>
      <c r="J333" s="51"/>
      <c r="K333" s="2"/>
      <c r="L333" s="2"/>
      <c r="M333" s="2"/>
      <c r="N333" s="2"/>
      <c r="O333" s="2"/>
    </row>
    <row r="334" spans="1:15" x14ac:dyDescent="0.2">
      <c r="A334" s="2"/>
      <c r="B334" s="2"/>
      <c r="C334" s="76"/>
      <c r="D334" s="76"/>
      <c r="E334" s="2"/>
      <c r="F334" s="76"/>
      <c r="G334" s="2"/>
      <c r="H334" s="98"/>
      <c r="I334" s="98"/>
      <c r="J334" s="51"/>
      <c r="K334" s="2"/>
      <c r="L334" s="2"/>
      <c r="M334" s="2"/>
      <c r="N334" s="2"/>
      <c r="O334" s="2"/>
    </row>
    <row r="335" spans="1:15" x14ac:dyDescent="0.2">
      <c r="A335" s="2"/>
      <c r="B335" s="2"/>
      <c r="C335" s="76"/>
      <c r="D335" s="76"/>
      <c r="E335" s="2"/>
      <c r="F335" s="76"/>
      <c r="G335" s="2"/>
      <c r="H335" s="98"/>
      <c r="I335" s="98"/>
      <c r="J335" s="51"/>
      <c r="K335" s="2"/>
      <c r="L335" s="2"/>
      <c r="M335" s="2"/>
      <c r="N335" s="2"/>
      <c r="O335" s="2"/>
    </row>
    <row r="336" spans="1:15" x14ac:dyDescent="0.2">
      <c r="A336" s="2"/>
      <c r="B336" s="2"/>
      <c r="C336" s="76"/>
      <c r="D336" s="76"/>
      <c r="E336" s="2"/>
      <c r="F336" s="76"/>
      <c r="G336" s="2"/>
      <c r="H336" s="98"/>
      <c r="I336" s="98"/>
      <c r="J336" s="51"/>
      <c r="K336" s="2"/>
      <c r="L336" s="2"/>
      <c r="M336" s="2"/>
      <c r="N336" s="2"/>
      <c r="O336" s="2"/>
    </row>
    <row r="337" spans="1:15" x14ac:dyDescent="0.2">
      <c r="A337" s="2"/>
      <c r="B337" s="2"/>
      <c r="C337" s="76"/>
      <c r="D337" s="76"/>
      <c r="E337" s="2"/>
      <c r="F337" s="76"/>
      <c r="G337" s="2"/>
      <c r="H337" s="98"/>
      <c r="I337" s="98"/>
      <c r="J337" s="51"/>
      <c r="K337" s="2"/>
      <c r="L337" s="2"/>
      <c r="M337" s="2"/>
      <c r="N337" s="2"/>
      <c r="O337" s="2"/>
    </row>
    <row r="338" spans="1:15" x14ac:dyDescent="0.2">
      <c r="A338" s="2"/>
      <c r="B338" s="2"/>
      <c r="C338" s="76"/>
      <c r="D338" s="76"/>
      <c r="E338" s="2"/>
      <c r="F338" s="76"/>
      <c r="G338" s="2"/>
      <c r="H338" s="98"/>
      <c r="I338" s="98"/>
      <c r="J338" s="51"/>
      <c r="K338" s="2"/>
      <c r="L338" s="2"/>
      <c r="M338" s="2"/>
      <c r="N338" s="2"/>
      <c r="O338" s="2"/>
    </row>
    <row r="339" spans="1:15" x14ac:dyDescent="0.2">
      <c r="A339" s="2"/>
      <c r="B339" s="2"/>
      <c r="C339" s="76"/>
      <c r="D339" s="76"/>
      <c r="E339" s="2"/>
      <c r="F339" s="76"/>
      <c r="G339" s="2"/>
      <c r="H339" s="98"/>
      <c r="I339" s="98"/>
      <c r="J339" s="51"/>
      <c r="K339" s="2"/>
      <c r="L339" s="2"/>
      <c r="M339" s="2"/>
      <c r="N339" s="2"/>
      <c r="O339" s="2"/>
    </row>
    <row r="340" spans="1:15" x14ac:dyDescent="0.2">
      <c r="A340" s="2"/>
      <c r="B340" s="2"/>
      <c r="C340" s="76"/>
      <c r="D340" s="76"/>
      <c r="E340" s="2"/>
      <c r="F340" s="76"/>
      <c r="G340" s="2"/>
      <c r="H340" s="98"/>
      <c r="I340" s="98"/>
      <c r="J340" s="51"/>
      <c r="K340" s="2"/>
      <c r="L340" s="2"/>
      <c r="M340" s="2"/>
      <c r="N340" s="2"/>
      <c r="O340" s="2"/>
    </row>
    <row r="341" spans="1:15" x14ac:dyDescent="0.2">
      <c r="A341" s="2"/>
      <c r="B341" s="2"/>
      <c r="C341" s="76"/>
      <c r="D341" s="76"/>
      <c r="E341" s="2"/>
      <c r="F341" s="76"/>
      <c r="G341" s="2"/>
      <c r="H341" s="98"/>
      <c r="I341" s="98"/>
      <c r="J341" s="51"/>
      <c r="K341" s="2"/>
      <c r="L341" s="2"/>
      <c r="M341" s="2"/>
      <c r="N341" s="2"/>
      <c r="O341" s="2"/>
    </row>
    <row r="342" spans="1:15" x14ac:dyDescent="0.2">
      <c r="A342" s="2"/>
      <c r="B342" s="2"/>
      <c r="C342" s="76"/>
      <c r="D342" s="76"/>
      <c r="E342" s="2"/>
      <c r="F342" s="76"/>
      <c r="G342" s="2"/>
      <c r="H342" s="98"/>
      <c r="I342" s="98"/>
      <c r="J342" s="51"/>
      <c r="K342" s="2"/>
      <c r="L342" s="2"/>
      <c r="M342" s="2"/>
      <c r="N342" s="2"/>
      <c r="O342" s="2"/>
    </row>
    <row r="343" spans="1:15" x14ac:dyDescent="0.2">
      <c r="A343" s="2"/>
      <c r="B343" s="2"/>
      <c r="C343" s="76"/>
      <c r="D343" s="76"/>
      <c r="E343" s="2"/>
      <c r="F343" s="76"/>
      <c r="G343" s="2"/>
      <c r="H343" s="98"/>
      <c r="I343" s="98"/>
      <c r="J343" s="51"/>
      <c r="K343" s="2"/>
      <c r="L343" s="2"/>
      <c r="M343" s="2"/>
      <c r="N343" s="2"/>
      <c r="O343" s="2"/>
    </row>
    <row r="344" spans="1:15" x14ac:dyDescent="0.2">
      <c r="A344" s="2"/>
      <c r="B344" s="2"/>
      <c r="C344" s="76"/>
      <c r="D344" s="76"/>
      <c r="E344" s="2"/>
      <c r="F344" s="76"/>
      <c r="G344" s="2"/>
      <c r="H344" s="98"/>
      <c r="I344" s="98"/>
      <c r="J344" s="51"/>
      <c r="K344" s="2"/>
      <c r="L344" s="2"/>
      <c r="M344" s="2"/>
      <c r="N344" s="2"/>
      <c r="O344" s="2"/>
    </row>
    <row r="345" spans="1:15" x14ac:dyDescent="0.2">
      <c r="A345" s="2"/>
      <c r="B345" s="2"/>
      <c r="C345" s="76"/>
      <c r="D345" s="76"/>
      <c r="E345" s="2"/>
      <c r="F345" s="76"/>
      <c r="G345" s="2"/>
      <c r="H345" s="98"/>
      <c r="I345" s="98"/>
      <c r="J345" s="51"/>
      <c r="K345" s="2"/>
      <c r="L345" s="2"/>
      <c r="M345" s="2"/>
      <c r="N345" s="2"/>
      <c r="O345" s="2"/>
    </row>
    <row r="346" spans="1:15" x14ac:dyDescent="0.2">
      <c r="A346" s="2"/>
      <c r="B346" s="2"/>
      <c r="C346" s="76"/>
      <c r="D346" s="76"/>
      <c r="E346" s="2"/>
      <c r="F346" s="76"/>
      <c r="G346" s="2"/>
      <c r="H346" s="98"/>
      <c r="I346" s="98"/>
      <c r="J346" s="51"/>
      <c r="K346" s="2"/>
      <c r="L346" s="2"/>
      <c r="M346" s="2"/>
      <c r="N346" s="2"/>
      <c r="O346" s="2"/>
    </row>
    <row r="347" spans="1:15" x14ac:dyDescent="0.2">
      <c r="A347" s="2"/>
      <c r="B347" s="2"/>
      <c r="C347" s="76"/>
      <c r="D347" s="76"/>
      <c r="E347" s="2"/>
      <c r="F347" s="76"/>
      <c r="G347" s="2"/>
      <c r="H347" s="98"/>
      <c r="I347" s="98"/>
      <c r="J347" s="51"/>
      <c r="K347" s="2"/>
      <c r="L347" s="2"/>
      <c r="M347" s="2"/>
      <c r="N347" s="2"/>
      <c r="O347" s="2"/>
    </row>
    <row r="348" spans="1:15" x14ac:dyDescent="0.2">
      <c r="A348" s="2"/>
      <c r="B348" s="2"/>
      <c r="C348" s="76"/>
      <c r="D348" s="76"/>
      <c r="E348" s="2"/>
      <c r="F348" s="76"/>
      <c r="G348" s="2"/>
      <c r="H348" s="98"/>
      <c r="I348" s="98"/>
      <c r="J348" s="51"/>
      <c r="K348" s="2"/>
      <c r="L348" s="2"/>
      <c r="M348" s="2"/>
      <c r="N348" s="2"/>
      <c r="O348" s="2"/>
    </row>
    <row r="349" spans="1:15" x14ac:dyDescent="0.2">
      <c r="A349" s="2"/>
      <c r="B349" s="2"/>
      <c r="C349" s="76"/>
      <c r="D349" s="76"/>
      <c r="E349" s="2"/>
      <c r="F349" s="76"/>
      <c r="G349" s="2"/>
      <c r="H349" s="98"/>
      <c r="I349" s="98"/>
      <c r="J349" s="51"/>
      <c r="K349" s="2"/>
      <c r="L349" s="2"/>
      <c r="M349" s="2"/>
      <c r="N349" s="2"/>
      <c r="O349" s="2"/>
    </row>
    <row r="350" spans="1:15" x14ac:dyDescent="0.2">
      <c r="A350" s="2"/>
      <c r="B350" s="2"/>
      <c r="C350" s="76"/>
      <c r="D350" s="76"/>
      <c r="E350" s="2"/>
      <c r="F350" s="76"/>
      <c r="G350" s="2"/>
      <c r="H350" s="98"/>
      <c r="I350" s="98"/>
      <c r="J350" s="51"/>
      <c r="K350" s="2"/>
      <c r="L350" s="2"/>
      <c r="M350" s="2"/>
      <c r="N350" s="2"/>
      <c r="O350" s="2"/>
    </row>
    <row r="351" spans="1:15" x14ac:dyDescent="0.2">
      <c r="A351" s="2"/>
      <c r="B351" s="2"/>
      <c r="C351" s="76"/>
      <c r="D351" s="76"/>
      <c r="E351" s="2"/>
      <c r="F351" s="76"/>
      <c r="G351" s="2"/>
      <c r="H351" s="98"/>
      <c r="I351" s="98"/>
      <c r="J351" s="51"/>
      <c r="K351" s="2"/>
      <c r="L351" s="2"/>
      <c r="M351" s="2"/>
      <c r="N351" s="2"/>
      <c r="O351" s="2"/>
    </row>
    <row r="352" spans="1:15" x14ac:dyDescent="0.2">
      <c r="A352" s="2"/>
      <c r="B352" s="2"/>
      <c r="C352" s="76"/>
      <c r="D352" s="76"/>
      <c r="E352" s="2"/>
      <c r="F352" s="76"/>
      <c r="G352" s="2"/>
      <c r="H352" s="98"/>
      <c r="I352" s="98"/>
      <c r="J352" s="51"/>
      <c r="K352" s="2"/>
      <c r="L352" s="2"/>
      <c r="M352" s="2"/>
      <c r="N352" s="2"/>
      <c r="O352" s="2"/>
    </row>
    <row r="353" spans="1:15" x14ac:dyDescent="0.2">
      <c r="A353" s="2"/>
      <c r="B353" s="2"/>
      <c r="C353" s="76"/>
      <c r="D353" s="76"/>
      <c r="E353" s="2"/>
      <c r="F353" s="76"/>
      <c r="G353" s="2"/>
      <c r="H353" s="98"/>
      <c r="I353" s="98"/>
      <c r="J353" s="51"/>
      <c r="K353" s="2"/>
      <c r="L353" s="2"/>
      <c r="M353" s="2"/>
      <c r="N353" s="2"/>
      <c r="O353" s="2"/>
    </row>
    <row r="354" spans="1:15" x14ac:dyDescent="0.2">
      <c r="A354" s="2"/>
      <c r="B354" s="2"/>
      <c r="C354" s="76"/>
      <c r="D354" s="76"/>
      <c r="E354" s="2"/>
      <c r="F354" s="76"/>
      <c r="G354" s="2"/>
      <c r="H354" s="98"/>
      <c r="I354" s="98"/>
      <c r="J354" s="51"/>
      <c r="K354" s="2"/>
      <c r="L354" s="2"/>
      <c r="M354" s="2"/>
      <c r="N354" s="2"/>
      <c r="O354" s="2"/>
    </row>
    <row r="355" spans="1:15" x14ac:dyDescent="0.2">
      <c r="A355" s="2"/>
      <c r="B355" s="2"/>
      <c r="C355" s="76"/>
      <c r="D355" s="76"/>
      <c r="E355" s="2"/>
      <c r="F355" s="76"/>
      <c r="G355" s="2"/>
      <c r="H355" s="98"/>
      <c r="I355" s="98"/>
      <c r="J355" s="51"/>
      <c r="K355" s="2"/>
      <c r="L355" s="2"/>
      <c r="M355" s="2"/>
      <c r="N355" s="2"/>
      <c r="O355" s="2"/>
    </row>
  </sheetData>
  <printOptions horizontalCentered="1"/>
  <pageMargins left="0.7" right="0.5" top="0.5" bottom="0.2" header="0.5" footer="0.3"/>
  <pageSetup scale="70" orientation="landscape" r:id="rId1"/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49" style="3" customWidth="1"/>
    <col min="2" max="2" width="8.6640625" style="3" customWidth="1"/>
    <col min="3" max="3" width="13.6640625" style="90" customWidth="1"/>
    <col min="4" max="4" width="14.44140625" style="90" customWidth="1"/>
    <col min="5" max="5" width="13.6640625" style="90" customWidth="1"/>
    <col min="6" max="6" width="14.77734375" style="90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6"/>
      <c r="D1" s="76"/>
      <c r="E1" s="76"/>
      <c r="F1" s="76"/>
      <c r="G1" s="2"/>
      <c r="H1" s="2"/>
      <c r="I1" s="2"/>
      <c r="J1" s="2"/>
      <c r="K1" s="2"/>
      <c r="L1" s="2"/>
    </row>
    <row r="2" spans="1:12" ht="18" customHeight="1" x14ac:dyDescent="0.3">
      <c r="A2" s="4" t="s">
        <v>54</v>
      </c>
      <c r="B2" s="2"/>
      <c r="C2" s="76"/>
      <c r="D2" s="76"/>
      <c r="E2" s="76"/>
      <c r="F2" s="76"/>
      <c r="G2" s="2"/>
      <c r="H2" s="2"/>
      <c r="I2" s="2"/>
      <c r="J2" s="2"/>
      <c r="K2" s="2"/>
      <c r="L2" s="2"/>
    </row>
    <row r="3" spans="1:12" ht="18" x14ac:dyDescent="0.25">
      <c r="A3" s="1" t="s">
        <v>71</v>
      </c>
      <c r="B3" s="2"/>
      <c r="C3" s="76"/>
      <c r="D3" s="76"/>
      <c r="E3" s="76"/>
      <c r="F3" s="76"/>
      <c r="G3" s="2"/>
      <c r="H3" s="2"/>
      <c r="I3" s="2"/>
      <c r="J3" s="2"/>
      <c r="K3" s="2"/>
      <c r="L3" s="2"/>
    </row>
    <row r="4" spans="1:12" x14ac:dyDescent="0.2">
      <c r="A4" s="62" t="s">
        <v>72</v>
      </c>
      <c r="B4" s="2"/>
      <c r="C4" s="76"/>
      <c r="D4" s="76"/>
      <c r="E4" s="76"/>
      <c r="F4" s="76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6"/>
      <c r="D5" s="76"/>
      <c r="E5" s="76"/>
      <c r="F5" s="76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70</v>
      </c>
      <c r="G7" s="13"/>
      <c r="H7" s="9"/>
      <c r="L7" s="2"/>
    </row>
    <row r="8" spans="1:12" ht="15.75" customHeight="1" thickTop="1" x14ac:dyDescent="0.25">
      <c r="A8" s="14"/>
      <c r="B8" s="15"/>
      <c r="C8" s="77"/>
      <c r="D8" s="77"/>
      <c r="E8" s="77"/>
      <c r="F8" s="77"/>
      <c r="G8" s="17"/>
      <c r="H8" s="9"/>
      <c r="L8" s="2"/>
    </row>
    <row r="9" spans="1:12" ht="15.75" x14ac:dyDescent="0.25">
      <c r="A9" s="18" t="s">
        <v>31</v>
      </c>
      <c r="B9" s="19">
        <v>46143</v>
      </c>
      <c r="C9" s="78"/>
      <c r="D9" s="78"/>
      <c r="E9" s="78"/>
      <c r="F9" s="78"/>
      <c r="G9" s="20"/>
      <c r="H9" s="9"/>
      <c r="L9" s="2"/>
    </row>
    <row r="10" spans="1:12" ht="15.75" x14ac:dyDescent="0.25">
      <c r="A10" s="18" t="s">
        <v>15</v>
      </c>
      <c r="B10" s="19"/>
      <c r="C10" s="78">
        <v>1125</v>
      </c>
      <c r="D10" s="79">
        <v>105505.32</v>
      </c>
      <c r="E10" s="79">
        <v>99153.34</v>
      </c>
      <c r="F10" s="108">
        <f>+D10-E10</f>
        <v>6351.9800000000105</v>
      </c>
      <c r="G10" s="20"/>
      <c r="H10" s="9"/>
      <c r="L10" s="2"/>
    </row>
    <row r="11" spans="1:12" ht="15.75" x14ac:dyDescent="0.25">
      <c r="A11" s="18" t="s">
        <v>16</v>
      </c>
      <c r="B11" s="19"/>
      <c r="C11" s="78">
        <v>540</v>
      </c>
      <c r="D11" s="79">
        <v>100930.55</v>
      </c>
      <c r="E11" s="79">
        <v>87949.13</v>
      </c>
      <c r="F11" s="108">
        <f t="shared" ref="F11:F19" si="0">+D11-E11</f>
        <v>12981.419999999998</v>
      </c>
      <c r="G11" s="20"/>
      <c r="H11" s="9"/>
      <c r="L11" s="2"/>
    </row>
    <row r="12" spans="1:12" ht="15.75" x14ac:dyDescent="0.25">
      <c r="A12" s="18" t="s">
        <v>17</v>
      </c>
      <c r="B12" s="19"/>
      <c r="C12" s="78">
        <v>33</v>
      </c>
      <c r="D12" s="79">
        <v>7987.8</v>
      </c>
      <c r="E12" s="79">
        <v>10922.1</v>
      </c>
      <c r="F12" s="108">
        <f t="shared" si="0"/>
        <v>-2934.3</v>
      </c>
      <c r="G12" s="20"/>
      <c r="H12" s="9"/>
      <c r="L12" s="2"/>
    </row>
    <row r="13" spans="1:12" ht="15.75" x14ac:dyDescent="0.25">
      <c r="A13" s="18" t="s">
        <v>18</v>
      </c>
      <c r="B13" s="19"/>
      <c r="C13" s="78">
        <v>40</v>
      </c>
      <c r="D13" s="79">
        <v>1497</v>
      </c>
      <c r="E13" s="79">
        <v>978.9</v>
      </c>
      <c r="F13" s="108">
        <f t="shared" si="0"/>
        <v>518.1</v>
      </c>
      <c r="G13" s="20"/>
      <c r="H13" s="9"/>
      <c r="L13" s="2"/>
    </row>
    <row r="14" spans="1:12" ht="15.75" x14ac:dyDescent="0.25">
      <c r="A14" s="18" t="s">
        <v>19</v>
      </c>
      <c r="B14" s="19"/>
      <c r="C14" s="78">
        <v>145</v>
      </c>
      <c r="D14" s="79">
        <v>20306.900000000001</v>
      </c>
      <c r="E14" s="79">
        <v>12463.03</v>
      </c>
      <c r="F14" s="108">
        <f t="shared" si="0"/>
        <v>7843.8700000000008</v>
      </c>
      <c r="G14" s="20"/>
      <c r="H14" s="9"/>
      <c r="L14" s="2"/>
    </row>
    <row r="15" spans="1:12" ht="15.75" x14ac:dyDescent="0.25">
      <c r="A15" s="18" t="s">
        <v>20</v>
      </c>
      <c r="B15" s="19"/>
      <c r="C15" s="78">
        <v>32</v>
      </c>
      <c r="D15" s="79">
        <v>5369.44</v>
      </c>
      <c r="E15" s="79">
        <v>3084.71</v>
      </c>
      <c r="F15" s="108">
        <f t="shared" si="0"/>
        <v>2284.7299999999996</v>
      </c>
      <c r="G15" s="20"/>
      <c r="H15" s="9"/>
      <c r="L15" s="2"/>
    </row>
    <row r="16" spans="1:12" ht="15.75" x14ac:dyDescent="0.25">
      <c r="A16" s="18" t="s">
        <v>21</v>
      </c>
      <c r="B16" s="19"/>
      <c r="C16" s="78">
        <v>17</v>
      </c>
      <c r="D16" s="79">
        <v>1185.27</v>
      </c>
      <c r="E16" s="79">
        <v>136.25</v>
      </c>
      <c r="F16" s="108">
        <f t="shared" si="0"/>
        <v>1049.02</v>
      </c>
      <c r="G16" s="20"/>
      <c r="H16" s="9"/>
      <c r="L16" s="2"/>
    </row>
    <row r="17" spans="1:12" ht="15.75" x14ac:dyDescent="0.25">
      <c r="A17" s="18" t="s">
        <v>22</v>
      </c>
      <c r="B17" s="19"/>
      <c r="C17" s="78">
        <v>114</v>
      </c>
      <c r="D17" s="79">
        <v>1391.68</v>
      </c>
      <c r="E17" s="79">
        <v>605.55999999999995</v>
      </c>
      <c r="F17" s="108">
        <f t="shared" si="0"/>
        <v>786.12000000000012</v>
      </c>
      <c r="G17" s="20"/>
      <c r="H17" s="9"/>
      <c r="L17" s="2"/>
    </row>
    <row r="18" spans="1:12" ht="15.75" x14ac:dyDescent="0.25">
      <c r="A18" s="18" t="s">
        <v>23</v>
      </c>
      <c r="B18" s="19"/>
      <c r="C18" s="78">
        <v>2913</v>
      </c>
      <c r="D18" s="79">
        <v>120411.55</v>
      </c>
      <c r="E18" s="79">
        <v>78468.740000000005</v>
      </c>
      <c r="F18" s="108">
        <f t="shared" si="0"/>
        <v>41942.81</v>
      </c>
      <c r="G18" s="20"/>
      <c r="H18" s="9"/>
      <c r="L18" s="2"/>
    </row>
    <row r="19" spans="1:12" ht="15.75" x14ac:dyDescent="0.25">
      <c r="A19" s="18" t="s">
        <v>24</v>
      </c>
      <c r="B19" s="19"/>
      <c r="C19" s="78">
        <v>414</v>
      </c>
      <c r="D19" s="79">
        <v>10593.2</v>
      </c>
      <c r="E19" s="79">
        <v>12025.99</v>
      </c>
      <c r="F19" s="108">
        <f t="shared" si="0"/>
        <v>-1432.7899999999991</v>
      </c>
      <c r="G19" s="20"/>
      <c r="H19" s="9"/>
      <c r="L19" s="2"/>
    </row>
    <row r="20" spans="1:12" ht="15.75" customHeight="1" thickBot="1" x14ac:dyDescent="0.3">
      <c r="A20" s="18"/>
      <c r="B20" s="19"/>
      <c r="C20" s="78"/>
      <c r="D20" s="79"/>
      <c r="E20" s="79"/>
      <c r="F20" s="108"/>
      <c r="G20" s="20"/>
      <c r="H20" s="9"/>
      <c r="L20" s="2"/>
    </row>
    <row r="21" spans="1:12" ht="17.25" customHeight="1" thickTop="1" thickBot="1" x14ac:dyDescent="0.3">
      <c r="A21" s="21" t="s">
        <v>1</v>
      </c>
      <c r="B21" s="22"/>
      <c r="C21" s="91">
        <f>SUM(C10:C19)</f>
        <v>5373</v>
      </c>
      <c r="D21" s="80">
        <f>SUM(D10:D19)</f>
        <v>375178.70999999996</v>
      </c>
      <c r="E21" s="80">
        <f>SUM(E10:E19)</f>
        <v>305787.75</v>
      </c>
      <c r="F21" s="112">
        <f>SUM(F10:F19)</f>
        <v>69390.960000000006</v>
      </c>
      <c r="G21" s="23"/>
      <c r="H21" s="9"/>
      <c r="L21" s="2"/>
    </row>
    <row r="22" spans="1:12" ht="15.75" customHeight="1" thickTop="1" x14ac:dyDescent="0.25">
      <c r="A22" s="24"/>
      <c r="B22" s="25"/>
      <c r="C22" s="92"/>
      <c r="D22" s="81"/>
      <c r="E22" s="81"/>
      <c r="F22" s="113"/>
      <c r="G22" s="26"/>
      <c r="H22" s="9"/>
      <c r="L22" s="2"/>
    </row>
    <row r="23" spans="1:12" ht="15.75" x14ac:dyDescent="0.25">
      <c r="A23" s="18" t="s">
        <v>62</v>
      </c>
      <c r="B23" s="19">
        <v>46143</v>
      </c>
      <c r="C23" s="78"/>
      <c r="D23" s="79"/>
      <c r="E23" s="79"/>
      <c r="F23" s="108"/>
      <c r="G23" s="20"/>
      <c r="H23" s="9"/>
      <c r="L23" s="2"/>
    </row>
    <row r="24" spans="1:12" ht="15.75" x14ac:dyDescent="0.25">
      <c r="A24" s="18" t="s">
        <v>15</v>
      </c>
      <c r="B24" s="19"/>
      <c r="C24" s="78">
        <v>738</v>
      </c>
      <c r="D24" s="79">
        <v>91841.52</v>
      </c>
      <c r="E24" s="79">
        <v>88719.95</v>
      </c>
      <c r="F24" s="108">
        <f>+D24-E24</f>
        <v>3121.570000000007</v>
      </c>
      <c r="G24" s="20"/>
      <c r="H24" s="9"/>
      <c r="L24" s="2"/>
    </row>
    <row r="25" spans="1:12" ht="15.75" x14ac:dyDescent="0.25">
      <c r="A25" s="18" t="s">
        <v>16</v>
      </c>
      <c r="B25" s="19"/>
      <c r="C25" s="78">
        <v>420</v>
      </c>
      <c r="D25" s="79">
        <v>125410.45</v>
      </c>
      <c r="E25" s="79">
        <v>138454.5</v>
      </c>
      <c r="F25" s="108">
        <f t="shared" ref="F25:F33" si="1">+D25-E25</f>
        <v>-13044.050000000003</v>
      </c>
      <c r="G25" s="20"/>
      <c r="H25" s="9"/>
      <c r="L25" s="2"/>
    </row>
    <row r="26" spans="1:12" ht="15.75" x14ac:dyDescent="0.25">
      <c r="A26" s="18" t="s">
        <v>17</v>
      </c>
      <c r="B26" s="19"/>
      <c r="C26" s="78">
        <v>0</v>
      </c>
      <c r="D26" s="79">
        <v>0</v>
      </c>
      <c r="E26" s="79">
        <v>0</v>
      </c>
      <c r="F26" s="108">
        <f t="shared" si="1"/>
        <v>0</v>
      </c>
      <c r="G26" s="20"/>
      <c r="H26" s="9"/>
      <c r="L26" s="2"/>
    </row>
    <row r="27" spans="1:12" ht="15.75" x14ac:dyDescent="0.25">
      <c r="A27" s="18" t="s">
        <v>18</v>
      </c>
      <c r="B27" s="19"/>
      <c r="C27" s="78">
        <v>38</v>
      </c>
      <c r="D27" s="79">
        <v>2571.5500000000002</v>
      </c>
      <c r="E27" s="79">
        <v>1713</v>
      </c>
      <c r="F27" s="108">
        <f t="shared" si="1"/>
        <v>858.55000000000018</v>
      </c>
      <c r="G27" s="20"/>
      <c r="H27" s="9"/>
      <c r="L27" s="2"/>
    </row>
    <row r="28" spans="1:12" ht="15.75" x14ac:dyDescent="0.25">
      <c r="A28" s="18" t="s">
        <v>19</v>
      </c>
      <c r="B28" s="19"/>
      <c r="C28" s="78">
        <v>253</v>
      </c>
      <c r="D28" s="79">
        <v>42353.9</v>
      </c>
      <c r="E28" s="79">
        <v>28137.35</v>
      </c>
      <c r="F28" s="108">
        <f t="shared" si="1"/>
        <v>14216.550000000003</v>
      </c>
      <c r="G28" s="20"/>
      <c r="H28" s="9"/>
      <c r="L28" s="2"/>
    </row>
    <row r="29" spans="1:12" ht="15.75" x14ac:dyDescent="0.25">
      <c r="A29" s="18" t="s">
        <v>20</v>
      </c>
      <c r="B29" s="19"/>
      <c r="C29" s="78">
        <v>11</v>
      </c>
      <c r="D29" s="79">
        <v>3742</v>
      </c>
      <c r="E29" s="79">
        <v>5976.2</v>
      </c>
      <c r="F29" s="108">
        <f t="shared" si="1"/>
        <v>-2234.1999999999998</v>
      </c>
      <c r="G29" s="20"/>
      <c r="H29" s="9"/>
      <c r="L29" s="2"/>
    </row>
    <row r="30" spans="1:12" ht="15.75" x14ac:dyDescent="0.25">
      <c r="A30" s="18" t="s">
        <v>21</v>
      </c>
      <c r="B30" s="19"/>
      <c r="C30" s="78">
        <v>29</v>
      </c>
      <c r="D30" s="79">
        <v>4406.1499999999996</v>
      </c>
      <c r="E30" s="79">
        <v>4382.6000000000004</v>
      </c>
      <c r="F30" s="108">
        <f t="shared" si="1"/>
        <v>23.549999999999272</v>
      </c>
      <c r="G30" s="20"/>
      <c r="H30" s="9"/>
      <c r="L30" s="2"/>
    </row>
    <row r="31" spans="1:12" ht="15.75" x14ac:dyDescent="0.25">
      <c r="A31" s="18" t="s">
        <v>22</v>
      </c>
      <c r="B31" s="19"/>
      <c r="C31" s="78">
        <v>0</v>
      </c>
      <c r="D31" s="79">
        <v>0</v>
      </c>
      <c r="E31" s="79">
        <v>0</v>
      </c>
      <c r="F31" s="108">
        <f t="shared" si="1"/>
        <v>0</v>
      </c>
      <c r="G31" s="20"/>
      <c r="H31" s="9"/>
      <c r="L31" s="2"/>
    </row>
    <row r="32" spans="1:12" ht="15.75" x14ac:dyDescent="0.25">
      <c r="A32" s="18" t="s">
        <v>23</v>
      </c>
      <c r="B32" s="19"/>
      <c r="C32" s="78">
        <v>3177</v>
      </c>
      <c r="D32" s="79">
        <v>128336.6</v>
      </c>
      <c r="E32" s="79">
        <v>104953.45</v>
      </c>
      <c r="F32" s="108">
        <f t="shared" si="1"/>
        <v>23383.150000000009</v>
      </c>
      <c r="G32" s="20"/>
      <c r="H32" s="9"/>
      <c r="L32" s="2"/>
    </row>
    <row r="33" spans="1:12" ht="15.75" x14ac:dyDescent="0.25">
      <c r="A33" s="18" t="s">
        <v>24</v>
      </c>
      <c r="B33" s="19"/>
      <c r="C33" s="78">
        <v>172</v>
      </c>
      <c r="D33" s="79">
        <v>17607.099999999999</v>
      </c>
      <c r="E33" s="79">
        <v>16518.3</v>
      </c>
      <c r="F33" s="108">
        <f t="shared" si="1"/>
        <v>1088.7999999999993</v>
      </c>
      <c r="G33" s="20"/>
      <c r="H33" s="9"/>
      <c r="L33" s="2"/>
    </row>
    <row r="34" spans="1:12" ht="15.75" customHeight="1" thickBot="1" x14ac:dyDescent="0.3">
      <c r="A34" s="18"/>
      <c r="B34" s="19"/>
      <c r="C34" s="78"/>
      <c r="D34" s="79"/>
      <c r="E34" s="79"/>
      <c r="F34" s="108"/>
      <c r="G34" s="20"/>
      <c r="H34" s="9"/>
      <c r="L34" s="2"/>
    </row>
    <row r="35" spans="1:12" ht="17.45" customHeight="1" thickTop="1" thickBot="1" x14ac:dyDescent="0.3">
      <c r="A35" s="28" t="s">
        <v>1</v>
      </c>
      <c r="B35" s="32"/>
      <c r="C35" s="94">
        <f>SUM(C24:C33)</f>
        <v>4838</v>
      </c>
      <c r="D35" s="83">
        <f>SUM(D24:D33)</f>
        <v>416269.27</v>
      </c>
      <c r="E35" s="83">
        <f>SUM(E24:E33)</f>
        <v>388855.35</v>
      </c>
      <c r="F35" s="154">
        <f>SUM(F24:F33)</f>
        <v>27413.920000000013</v>
      </c>
      <c r="G35" s="30"/>
      <c r="H35" s="9"/>
      <c r="L35" s="2"/>
    </row>
    <row r="36" spans="1:12" ht="15.75" customHeight="1" thickTop="1" x14ac:dyDescent="0.25">
      <c r="A36" s="18"/>
      <c r="B36" s="31"/>
      <c r="C36" s="78"/>
      <c r="D36" s="79"/>
      <c r="E36" s="79"/>
      <c r="F36" s="108"/>
      <c r="G36" s="20"/>
      <c r="H36" s="9"/>
      <c r="L36" s="2"/>
    </row>
    <row r="37" spans="1:12" ht="15.75" x14ac:dyDescent="0.25">
      <c r="A37" s="18" t="s">
        <v>63</v>
      </c>
      <c r="B37" s="19">
        <v>46143</v>
      </c>
      <c r="C37" s="78"/>
      <c r="D37" s="79"/>
      <c r="E37" s="79"/>
      <c r="F37" s="108"/>
      <c r="G37" s="20"/>
      <c r="H37" s="9"/>
      <c r="L37" s="2"/>
    </row>
    <row r="38" spans="1:12" ht="15.75" x14ac:dyDescent="0.25">
      <c r="A38" s="18" t="s">
        <v>15</v>
      </c>
      <c r="B38" s="19"/>
      <c r="C38" s="78">
        <v>343</v>
      </c>
      <c r="D38" s="79">
        <v>53016.15</v>
      </c>
      <c r="E38" s="79">
        <v>43083.8</v>
      </c>
      <c r="F38" s="108">
        <f t="shared" ref="F38:F47" si="2">+D38-E38</f>
        <v>9932.3499999999985</v>
      </c>
      <c r="G38" s="20"/>
      <c r="H38" s="9"/>
      <c r="L38" s="2"/>
    </row>
    <row r="39" spans="1:12" ht="15.75" x14ac:dyDescent="0.25">
      <c r="A39" s="18" t="s">
        <v>16</v>
      </c>
      <c r="B39" s="19"/>
      <c r="C39" s="78">
        <v>258</v>
      </c>
      <c r="D39" s="79">
        <v>21500.45</v>
      </c>
      <c r="E39" s="79">
        <v>24487.599999999999</v>
      </c>
      <c r="F39" s="108">
        <f t="shared" si="2"/>
        <v>-2987.1499999999978</v>
      </c>
      <c r="G39" s="20"/>
      <c r="H39" s="9"/>
      <c r="L39" s="2"/>
    </row>
    <row r="40" spans="1:12" ht="15.75" x14ac:dyDescent="0.25">
      <c r="A40" s="18" t="s">
        <v>17</v>
      </c>
      <c r="B40" s="19"/>
      <c r="C40" s="78">
        <v>0</v>
      </c>
      <c r="D40" s="79">
        <v>0</v>
      </c>
      <c r="E40" s="79">
        <v>0</v>
      </c>
      <c r="F40" s="108">
        <f t="shared" si="2"/>
        <v>0</v>
      </c>
      <c r="G40" s="20"/>
      <c r="H40" s="9"/>
      <c r="L40" s="2"/>
    </row>
    <row r="41" spans="1:12" ht="15.75" x14ac:dyDescent="0.25">
      <c r="A41" s="18" t="s">
        <v>18</v>
      </c>
      <c r="B41" s="19"/>
      <c r="C41" s="78">
        <v>42</v>
      </c>
      <c r="D41" s="79">
        <v>2525.75</v>
      </c>
      <c r="E41" s="79">
        <v>610.6</v>
      </c>
      <c r="F41" s="108">
        <f t="shared" si="2"/>
        <v>1915.15</v>
      </c>
      <c r="G41" s="20"/>
      <c r="H41" s="9"/>
      <c r="L41" s="2"/>
    </row>
    <row r="42" spans="1:12" ht="15.75" x14ac:dyDescent="0.25">
      <c r="A42" s="18" t="s">
        <v>19</v>
      </c>
      <c r="B42" s="19"/>
      <c r="C42" s="78">
        <v>62</v>
      </c>
      <c r="D42" s="79">
        <v>11196.4</v>
      </c>
      <c r="E42" s="79">
        <v>13114.1</v>
      </c>
      <c r="F42" s="108">
        <f t="shared" si="2"/>
        <v>-1917.7000000000007</v>
      </c>
      <c r="G42" s="20"/>
      <c r="H42" s="9"/>
      <c r="L42" s="2"/>
    </row>
    <row r="43" spans="1:12" ht="15.75" x14ac:dyDescent="0.25">
      <c r="A43" s="18" t="s">
        <v>20</v>
      </c>
      <c r="B43" s="19"/>
      <c r="C43" s="78">
        <v>18</v>
      </c>
      <c r="D43" s="79">
        <v>784</v>
      </c>
      <c r="E43" s="79">
        <v>697.95</v>
      </c>
      <c r="F43" s="108">
        <f t="shared" si="2"/>
        <v>86.049999999999955</v>
      </c>
      <c r="G43" s="20"/>
      <c r="H43" s="9"/>
      <c r="L43" s="2"/>
    </row>
    <row r="44" spans="1:12" ht="15.75" x14ac:dyDescent="0.25">
      <c r="A44" s="18" t="s">
        <v>21</v>
      </c>
      <c r="B44" s="19"/>
      <c r="C44" s="78">
        <v>16</v>
      </c>
      <c r="D44" s="79">
        <v>3097</v>
      </c>
      <c r="E44" s="79">
        <v>3966.45</v>
      </c>
      <c r="F44" s="108">
        <f t="shared" si="2"/>
        <v>-869.44999999999982</v>
      </c>
      <c r="G44" s="20"/>
      <c r="H44" s="9"/>
      <c r="L44" s="2"/>
    </row>
    <row r="45" spans="1:12" ht="15.75" x14ac:dyDescent="0.25">
      <c r="A45" s="18" t="s">
        <v>22</v>
      </c>
      <c r="B45" s="19"/>
      <c r="C45" s="78">
        <v>0</v>
      </c>
      <c r="D45" s="79">
        <v>0</v>
      </c>
      <c r="E45" s="79">
        <v>0</v>
      </c>
      <c r="F45" s="108">
        <f t="shared" si="2"/>
        <v>0</v>
      </c>
      <c r="G45" s="20"/>
      <c r="H45" s="9"/>
      <c r="L45" s="2"/>
    </row>
    <row r="46" spans="1:12" ht="15.75" x14ac:dyDescent="0.25">
      <c r="A46" s="18" t="s">
        <v>23</v>
      </c>
      <c r="B46" s="19"/>
      <c r="C46" s="78">
        <v>2427</v>
      </c>
      <c r="D46" s="79">
        <v>61764.35</v>
      </c>
      <c r="E46" s="79">
        <v>34159.699999999997</v>
      </c>
      <c r="F46" s="108">
        <f t="shared" si="2"/>
        <v>27604.65</v>
      </c>
      <c r="G46" s="20"/>
      <c r="H46" s="9"/>
      <c r="L46" s="2"/>
    </row>
    <row r="47" spans="1:12" ht="15.75" x14ac:dyDescent="0.25">
      <c r="A47" s="18" t="s">
        <v>24</v>
      </c>
      <c r="B47" s="19"/>
      <c r="C47" s="78">
        <v>123</v>
      </c>
      <c r="D47" s="79">
        <v>7644.9</v>
      </c>
      <c r="E47" s="79">
        <v>9437.6</v>
      </c>
      <c r="F47" s="108">
        <f t="shared" si="2"/>
        <v>-1792.7000000000007</v>
      </c>
      <c r="G47" s="20"/>
      <c r="H47" s="9"/>
      <c r="L47" s="2"/>
    </row>
    <row r="48" spans="1:12" ht="15.75" customHeight="1" thickBot="1" x14ac:dyDescent="0.3">
      <c r="A48" s="18"/>
      <c r="B48" s="31"/>
      <c r="C48" s="78"/>
      <c r="D48" s="79"/>
      <c r="E48" s="79"/>
      <c r="F48" s="108"/>
      <c r="G48" s="20"/>
      <c r="H48" s="9"/>
      <c r="L48" s="2"/>
    </row>
    <row r="49" spans="1:12" ht="17.45" customHeight="1" thickTop="1" thickBot="1" x14ac:dyDescent="0.3">
      <c r="A49" s="28" t="s">
        <v>1</v>
      </c>
      <c r="B49" s="32"/>
      <c r="C49" s="94">
        <f>SUM(C38:C47)</f>
        <v>3289</v>
      </c>
      <c r="D49" s="83">
        <f>SUM(D38:D47)</f>
        <v>161529</v>
      </c>
      <c r="E49" s="83">
        <f>SUM(E38:E47)</f>
        <v>129557.8</v>
      </c>
      <c r="F49" s="154">
        <f>SUM(F38:F47)</f>
        <v>31971.200000000001</v>
      </c>
      <c r="G49" s="30"/>
      <c r="H49" s="9"/>
      <c r="L49" s="2"/>
    </row>
    <row r="50" spans="1:12" ht="15.75" customHeight="1" thickTop="1" x14ac:dyDescent="0.25">
      <c r="A50" s="18"/>
      <c r="B50" s="31"/>
      <c r="C50" s="78"/>
      <c r="D50" s="79"/>
      <c r="E50" s="79"/>
      <c r="F50" s="108"/>
      <c r="G50" s="20"/>
      <c r="H50" s="9"/>
      <c r="L50" s="2"/>
    </row>
    <row r="51" spans="1:12" ht="15.75" x14ac:dyDescent="0.25">
      <c r="A51" s="18" t="s">
        <v>58</v>
      </c>
      <c r="B51" s="19">
        <v>46143</v>
      </c>
      <c r="C51" s="78"/>
      <c r="D51" s="79"/>
      <c r="E51" s="79"/>
      <c r="F51" s="108"/>
      <c r="G51" s="20"/>
      <c r="H51" s="9"/>
      <c r="L51" s="2"/>
    </row>
    <row r="52" spans="1:12" ht="15.75" x14ac:dyDescent="0.25">
      <c r="A52" s="18" t="s">
        <v>15</v>
      </c>
      <c r="B52" s="19"/>
      <c r="C52" s="78">
        <v>230</v>
      </c>
      <c r="D52" s="79">
        <v>17220.900000000001</v>
      </c>
      <c r="E52" s="79">
        <v>12174</v>
      </c>
      <c r="F52" s="108">
        <f>+D52-E52</f>
        <v>5046.9000000000015</v>
      </c>
      <c r="G52" s="20"/>
      <c r="H52" s="9"/>
      <c r="L52" s="2"/>
    </row>
    <row r="53" spans="1:12" ht="15.75" x14ac:dyDescent="0.25">
      <c r="A53" s="18" t="s">
        <v>16</v>
      </c>
      <c r="B53" s="19"/>
      <c r="C53" s="78">
        <v>178</v>
      </c>
      <c r="D53" s="79">
        <v>166239.85</v>
      </c>
      <c r="E53" s="79">
        <v>217571</v>
      </c>
      <c r="F53" s="108">
        <f t="shared" ref="F53:F61" si="3">+D53-E53</f>
        <v>-51331.149999999994</v>
      </c>
      <c r="G53" s="20"/>
      <c r="H53" s="9"/>
      <c r="L53" s="2"/>
    </row>
    <row r="54" spans="1:12" ht="15.75" x14ac:dyDescent="0.25">
      <c r="A54" s="18" t="s">
        <v>17</v>
      </c>
      <c r="B54" s="19"/>
      <c r="C54" s="78">
        <v>25</v>
      </c>
      <c r="D54" s="79">
        <v>5956.7</v>
      </c>
      <c r="E54" s="79">
        <v>3207.8</v>
      </c>
      <c r="F54" s="108">
        <f t="shared" si="3"/>
        <v>2748.8999999999996</v>
      </c>
      <c r="G54" s="20"/>
      <c r="H54" s="9"/>
      <c r="L54" s="2"/>
    </row>
    <row r="55" spans="1:12" ht="15.75" x14ac:dyDescent="0.25">
      <c r="A55" s="18" t="s">
        <v>18</v>
      </c>
      <c r="B55" s="19"/>
      <c r="C55" s="78">
        <v>7</v>
      </c>
      <c r="D55" s="79">
        <v>55</v>
      </c>
      <c r="E55" s="79">
        <v>0</v>
      </c>
      <c r="F55" s="108">
        <f t="shared" si="3"/>
        <v>55</v>
      </c>
      <c r="G55" s="20"/>
      <c r="H55" s="9"/>
      <c r="L55" s="2"/>
    </row>
    <row r="56" spans="1:12" ht="15.75" x14ac:dyDescent="0.25">
      <c r="A56" s="18" t="s">
        <v>19</v>
      </c>
      <c r="B56" s="19"/>
      <c r="C56" s="78">
        <v>44</v>
      </c>
      <c r="D56" s="79">
        <v>2388</v>
      </c>
      <c r="E56" s="79">
        <v>2408.85</v>
      </c>
      <c r="F56" s="108">
        <f t="shared" si="3"/>
        <v>-20.849999999999909</v>
      </c>
      <c r="G56" s="20"/>
      <c r="H56" s="9"/>
      <c r="L56" s="2"/>
    </row>
    <row r="57" spans="1:12" ht="15.75" x14ac:dyDescent="0.25">
      <c r="A57" s="18" t="s">
        <v>20</v>
      </c>
      <c r="B57" s="19"/>
      <c r="C57" s="78">
        <v>0</v>
      </c>
      <c r="D57" s="79">
        <v>0</v>
      </c>
      <c r="E57" s="79">
        <v>0</v>
      </c>
      <c r="F57" s="108">
        <f t="shared" si="3"/>
        <v>0</v>
      </c>
      <c r="G57" s="20"/>
      <c r="H57" s="9"/>
      <c r="L57" s="2"/>
    </row>
    <row r="58" spans="1:12" ht="15.75" x14ac:dyDescent="0.25">
      <c r="A58" s="18" t="s">
        <v>21</v>
      </c>
      <c r="B58" s="19"/>
      <c r="C58" s="78">
        <v>0</v>
      </c>
      <c r="D58" s="79">
        <v>0</v>
      </c>
      <c r="E58" s="79">
        <v>0</v>
      </c>
      <c r="F58" s="108">
        <f t="shared" si="3"/>
        <v>0</v>
      </c>
      <c r="G58" s="20"/>
      <c r="H58" s="9"/>
      <c r="L58" s="2"/>
    </row>
    <row r="59" spans="1:12" ht="15.75" x14ac:dyDescent="0.25">
      <c r="A59" s="18" t="s">
        <v>22</v>
      </c>
      <c r="B59" s="19"/>
      <c r="C59" s="78">
        <v>42</v>
      </c>
      <c r="D59" s="79">
        <v>714.5</v>
      </c>
      <c r="E59" s="79">
        <v>105</v>
      </c>
      <c r="F59" s="108">
        <f t="shared" si="3"/>
        <v>609.5</v>
      </c>
      <c r="G59" s="20"/>
      <c r="H59" s="9"/>
      <c r="L59" s="2"/>
    </row>
    <row r="60" spans="1:12" ht="15.75" x14ac:dyDescent="0.25">
      <c r="A60" s="18" t="s">
        <v>23</v>
      </c>
      <c r="B60" s="19"/>
      <c r="C60" s="78">
        <v>353</v>
      </c>
      <c r="D60" s="79">
        <v>160049.1</v>
      </c>
      <c r="E60" s="79">
        <v>74338.8</v>
      </c>
      <c r="F60" s="108">
        <f t="shared" si="3"/>
        <v>85710.3</v>
      </c>
      <c r="G60" s="20"/>
      <c r="H60" s="9"/>
      <c r="L60" s="2"/>
    </row>
    <row r="61" spans="1:12" ht="15.75" x14ac:dyDescent="0.25">
      <c r="A61" s="18" t="s">
        <v>24</v>
      </c>
      <c r="B61" s="19"/>
      <c r="C61" s="78">
        <v>41</v>
      </c>
      <c r="D61" s="79">
        <v>2235</v>
      </c>
      <c r="E61" s="79">
        <v>235.5</v>
      </c>
      <c r="F61" s="108">
        <f t="shared" si="3"/>
        <v>1999.5</v>
      </c>
      <c r="G61" s="20"/>
      <c r="H61" s="9"/>
      <c r="L61" s="2"/>
    </row>
    <row r="62" spans="1:12" ht="15.75" thickBot="1" x14ac:dyDescent="0.25">
      <c r="A62" s="27"/>
      <c r="B62" s="31"/>
      <c r="C62" s="78"/>
      <c r="D62" s="79"/>
      <c r="E62" s="79"/>
      <c r="F62" s="108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3">
        <f>SUM(C52:C61)</f>
        <v>920</v>
      </c>
      <c r="D63" s="82">
        <f>SUM(D52:D61)</f>
        <v>354859.05000000005</v>
      </c>
      <c r="E63" s="82">
        <f>SUM(E52:E61)</f>
        <v>310040.95</v>
      </c>
      <c r="F63" s="109">
        <f>SUM(F52:F61)</f>
        <v>44818.100000000013</v>
      </c>
      <c r="G63" s="30"/>
      <c r="H63" s="9"/>
      <c r="L63" s="2"/>
    </row>
    <row r="64" spans="1:12" ht="15.75" customHeight="1" thickTop="1" x14ac:dyDescent="0.25">
      <c r="A64" s="18"/>
      <c r="B64" s="31"/>
      <c r="C64" s="78"/>
      <c r="D64" s="79"/>
      <c r="E64" s="79"/>
      <c r="F64" s="108"/>
      <c r="G64" s="20"/>
      <c r="H64" s="9"/>
      <c r="L64" s="2"/>
    </row>
    <row r="65" spans="1:12" ht="15.75" customHeight="1" x14ac:dyDescent="0.25">
      <c r="A65" s="18" t="s">
        <v>56</v>
      </c>
      <c r="B65" s="19">
        <v>46143</v>
      </c>
      <c r="C65" s="78"/>
      <c r="D65" s="79"/>
      <c r="E65" s="79"/>
      <c r="F65" s="108"/>
      <c r="G65" s="20"/>
      <c r="H65" s="9"/>
      <c r="L65" s="2"/>
    </row>
    <row r="66" spans="1:12" ht="15.75" customHeight="1" x14ac:dyDescent="0.25">
      <c r="A66" s="18" t="s">
        <v>15</v>
      </c>
      <c r="B66" s="19"/>
      <c r="C66" s="78">
        <v>820</v>
      </c>
      <c r="D66" s="79">
        <v>47263.8</v>
      </c>
      <c r="E66" s="79">
        <v>45267.73</v>
      </c>
      <c r="F66" s="108">
        <f>+D66-E66</f>
        <v>1996.0699999999997</v>
      </c>
      <c r="G66" s="20"/>
      <c r="H66" s="9"/>
      <c r="L66" s="2"/>
    </row>
    <row r="67" spans="1:12" ht="15.75" customHeight="1" x14ac:dyDescent="0.25">
      <c r="A67" s="18" t="s">
        <v>16</v>
      </c>
      <c r="B67" s="19"/>
      <c r="C67" s="78">
        <v>404</v>
      </c>
      <c r="D67" s="79">
        <v>56129.760000000002</v>
      </c>
      <c r="E67" s="79">
        <v>57244.76</v>
      </c>
      <c r="F67" s="108">
        <f t="shared" ref="F67:F75" si="4">+D67-E67</f>
        <v>-1115</v>
      </c>
      <c r="G67" s="20"/>
      <c r="H67" s="9"/>
      <c r="L67" s="2"/>
    </row>
    <row r="68" spans="1:12" ht="15.75" customHeight="1" x14ac:dyDescent="0.25">
      <c r="A68" s="18" t="s">
        <v>17</v>
      </c>
      <c r="B68" s="19"/>
      <c r="C68" s="78">
        <v>0</v>
      </c>
      <c r="D68" s="79">
        <v>0</v>
      </c>
      <c r="E68" s="79">
        <v>0</v>
      </c>
      <c r="F68" s="108">
        <f t="shared" si="4"/>
        <v>0</v>
      </c>
      <c r="G68" s="20"/>
      <c r="H68" s="9"/>
      <c r="L68" s="2"/>
    </row>
    <row r="69" spans="1:12" ht="15.75" customHeight="1" x14ac:dyDescent="0.25">
      <c r="A69" s="18" t="s">
        <v>18</v>
      </c>
      <c r="B69" s="19"/>
      <c r="C69" s="78">
        <v>6</v>
      </c>
      <c r="D69" s="79">
        <v>285</v>
      </c>
      <c r="E69" s="79">
        <v>950</v>
      </c>
      <c r="F69" s="108">
        <f t="shared" si="4"/>
        <v>-665</v>
      </c>
      <c r="G69" s="20"/>
      <c r="H69" s="9"/>
      <c r="L69" s="2"/>
    </row>
    <row r="70" spans="1:12" ht="15.75" customHeight="1" x14ac:dyDescent="0.25">
      <c r="A70" s="18" t="s">
        <v>19</v>
      </c>
      <c r="B70" s="19"/>
      <c r="C70" s="78">
        <v>352</v>
      </c>
      <c r="D70" s="79">
        <v>43736.71</v>
      </c>
      <c r="E70" s="79">
        <v>37574.1</v>
      </c>
      <c r="F70" s="108">
        <f t="shared" si="4"/>
        <v>6162.6100000000006</v>
      </c>
      <c r="G70" s="20"/>
      <c r="H70" s="9"/>
      <c r="L70" s="2"/>
    </row>
    <row r="71" spans="1:12" ht="15.75" customHeight="1" x14ac:dyDescent="0.25">
      <c r="A71" s="18" t="s">
        <v>20</v>
      </c>
      <c r="B71" s="19"/>
      <c r="C71" s="78">
        <v>27</v>
      </c>
      <c r="D71" s="79">
        <v>10592.56</v>
      </c>
      <c r="E71" s="79">
        <v>4962.0600000000004</v>
      </c>
      <c r="F71" s="108">
        <f t="shared" si="4"/>
        <v>5630.4999999999991</v>
      </c>
      <c r="G71" s="20"/>
      <c r="H71" s="9"/>
      <c r="L71" s="2"/>
    </row>
    <row r="72" spans="1:12" ht="15.75" customHeight="1" x14ac:dyDescent="0.25">
      <c r="A72" s="18" t="s">
        <v>21</v>
      </c>
      <c r="B72" s="19"/>
      <c r="C72" s="78">
        <v>67</v>
      </c>
      <c r="D72" s="79">
        <v>4975</v>
      </c>
      <c r="E72" s="79">
        <v>4730</v>
      </c>
      <c r="F72" s="108">
        <f t="shared" si="4"/>
        <v>245</v>
      </c>
      <c r="G72" s="20"/>
      <c r="H72" s="9"/>
      <c r="L72" s="2"/>
    </row>
    <row r="73" spans="1:12" ht="15.75" customHeight="1" x14ac:dyDescent="0.25">
      <c r="A73" s="18" t="s">
        <v>22</v>
      </c>
      <c r="B73" s="19"/>
      <c r="C73" s="78">
        <v>40</v>
      </c>
      <c r="D73" s="79">
        <v>739</v>
      </c>
      <c r="E73" s="79">
        <v>25</v>
      </c>
      <c r="F73" s="108">
        <f t="shared" si="4"/>
        <v>714</v>
      </c>
      <c r="G73" s="20"/>
      <c r="H73" s="9"/>
      <c r="L73" s="2"/>
    </row>
    <row r="74" spans="1:12" ht="15.75" customHeight="1" x14ac:dyDescent="0.25">
      <c r="A74" s="18" t="s">
        <v>23</v>
      </c>
      <c r="B74" s="19"/>
      <c r="C74" s="78">
        <v>3906</v>
      </c>
      <c r="D74" s="79">
        <v>128649.66</v>
      </c>
      <c r="E74" s="79">
        <v>96422.09</v>
      </c>
      <c r="F74" s="108">
        <f t="shared" si="4"/>
        <v>32227.570000000007</v>
      </c>
      <c r="G74" s="20"/>
      <c r="H74" s="9"/>
      <c r="L74" s="2"/>
    </row>
    <row r="75" spans="1:12" ht="15.75" customHeight="1" x14ac:dyDescent="0.25">
      <c r="A75" s="18" t="s">
        <v>24</v>
      </c>
      <c r="B75" s="19"/>
      <c r="C75" s="78">
        <v>250</v>
      </c>
      <c r="D75" s="79">
        <v>21848.35</v>
      </c>
      <c r="E75" s="79">
        <v>10708.62</v>
      </c>
      <c r="F75" s="108">
        <f t="shared" si="4"/>
        <v>11139.729999999998</v>
      </c>
      <c r="G75" s="20"/>
      <c r="H75" s="9"/>
      <c r="L75" s="2"/>
    </row>
    <row r="76" spans="1:12" ht="15.75" customHeight="1" thickBot="1" x14ac:dyDescent="0.3">
      <c r="A76" s="18"/>
      <c r="B76" s="31"/>
      <c r="C76" s="78"/>
      <c r="D76" s="79"/>
      <c r="E76" s="79"/>
      <c r="F76" s="108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3">
        <f>SUM(C66:C75)</f>
        <v>5872</v>
      </c>
      <c r="D77" s="82">
        <f>SUM(D66:D75)</f>
        <v>314219.83999999997</v>
      </c>
      <c r="E77" s="82">
        <f>SUM(E66:E75)</f>
        <v>257884.36</v>
      </c>
      <c r="F77" s="109">
        <f>SUM(F66:F75)</f>
        <v>56335.48</v>
      </c>
      <c r="G77" s="30"/>
      <c r="H77" s="9"/>
      <c r="L77" s="2"/>
    </row>
    <row r="78" spans="1:12" ht="15.75" customHeight="1" thickTop="1" x14ac:dyDescent="0.2">
      <c r="A78" s="33"/>
      <c r="B78" s="34"/>
      <c r="C78" s="95"/>
      <c r="D78" s="84"/>
      <c r="E78" s="84"/>
      <c r="F78" s="110"/>
      <c r="G78" s="35"/>
      <c r="H78" s="9"/>
      <c r="L78" s="2"/>
    </row>
    <row r="79" spans="1:12" ht="15.75" customHeight="1" x14ac:dyDescent="0.25">
      <c r="A79" s="18" t="s">
        <v>57</v>
      </c>
      <c r="B79" s="19">
        <v>46143</v>
      </c>
      <c r="C79" s="78"/>
      <c r="D79" s="79"/>
      <c r="E79" s="79"/>
      <c r="F79" s="108"/>
      <c r="G79" s="20"/>
      <c r="H79" s="9"/>
      <c r="L79" s="2"/>
    </row>
    <row r="80" spans="1:12" ht="15.75" customHeight="1" x14ac:dyDescent="0.25">
      <c r="A80" s="18" t="s">
        <v>15</v>
      </c>
      <c r="B80" s="19"/>
      <c r="C80" s="78">
        <v>997</v>
      </c>
      <c r="D80" s="79">
        <v>248126.67</v>
      </c>
      <c r="E80" s="79">
        <v>205909.9</v>
      </c>
      <c r="F80" s="108">
        <f>+D80-E80</f>
        <v>42216.770000000019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78">
        <v>580</v>
      </c>
      <c r="D81" s="79">
        <v>122068.23</v>
      </c>
      <c r="E81" s="79">
        <v>103749.58</v>
      </c>
      <c r="F81" s="108">
        <f t="shared" ref="F81:F89" si="5">+D81-E81</f>
        <v>18318.649999999994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78">
        <v>0</v>
      </c>
      <c r="D82" s="79">
        <v>0</v>
      </c>
      <c r="E82" s="79">
        <v>0</v>
      </c>
      <c r="F82" s="108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78">
        <v>21</v>
      </c>
      <c r="D83" s="79">
        <v>610</v>
      </c>
      <c r="E83" s="79">
        <v>167.67</v>
      </c>
      <c r="F83" s="108">
        <f t="shared" si="5"/>
        <v>442.33000000000004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78">
        <v>275</v>
      </c>
      <c r="D84" s="79">
        <v>27350.71</v>
      </c>
      <c r="E84" s="79">
        <v>28701.919999999998</v>
      </c>
      <c r="F84" s="108">
        <f t="shared" si="5"/>
        <v>-1351.2099999999991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78">
        <v>95</v>
      </c>
      <c r="D85" s="79">
        <v>6046.5</v>
      </c>
      <c r="E85" s="79">
        <v>4256.3</v>
      </c>
      <c r="F85" s="108">
        <f t="shared" si="5"/>
        <v>1790.1999999999998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78">
        <v>60</v>
      </c>
      <c r="D86" s="79">
        <v>4557.83</v>
      </c>
      <c r="E86" s="79">
        <v>1009.46</v>
      </c>
      <c r="F86" s="108">
        <f t="shared" si="5"/>
        <v>3548.37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78">
        <v>11</v>
      </c>
      <c r="D87" s="79">
        <v>105</v>
      </c>
      <c r="E87" s="79">
        <v>75</v>
      </c>
      <c r="F87" s="108">
        <f t="shared" si="5"/>
        <v>30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78">
        <v>3403</v>
      </c>
      <c r="D88" s="79">
        <v>210283.56</v>
      </c>
      <c r="E88" s="79">
        <v>145069.35999999999</v>
      </c>
      <c r="F88" s="108">
        <f t="shared" si="5"/>
        <v>65214.200000000012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78">
        <v>448</v>
      </c>
      <c r="D89" s="79">
        <v>33722.65</v>
      </c>
      <c r="E89" s="79">
        <v>33631.199999999997</v>
      </c>
      <c r="F89" s="108">
        <f t="shared" si="5"/>
        <v>91.450000000004366</v>
      </c>
      <c r="G89" s="20"/>
      <c r="H89" s="9"/>
      <c r="L89" s="2"/>
    </row>
    <row r="90" spans="1:12" ht="15.75" customHeight="1" thickBot="1" x14ac:dyDescent="0.3">
      <c r="A90" s="18"/>
      <c r="B90" s="31"/>
      <c r="C90" s="78"/>
      <c r="D90" s="79"/>
      <c r="E90" s="79"/>
      <c r="F90" s="108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3">
        <f>SUM(C80:C89)</f>
        <v>5890</v>
      </c>
      <c r="D91" s="82">
        <f>SUM(D80:D89)</f>
        <v>652871.15</v>
      </c>
      <c r="E91" s="82">
        <f>SUM(E80:E89)</f>
        <v>522570.38999999996</v>
      </c>
      <c r="F91" s="109">
        <f>SUM(F80:F89)</f>
        <v>130300.76000000004</v>
      </c>
      <c r="G91" s="30"/>
      <c r="H91" s="9"/>
      <c r="L91" s="2"/>
    </row>
    <row r="92" spans="1:12" ht="15.75" customHeight="1" thickTop="1" x14ac:dyDescent="0.2">
      <c r="A92" s="36"/>
      <c r="B92" s="37"/>
      <c r="C92" s="96"/>
      <c r="D92" s="85"/>
      <c r="E92" s="85"/>
      <c r="F92" s="155"/>
      <c r="G92" s="38"/>
      <c r="H92" s="9"/>
      <c r="L92" s="2"/>
    </row>
    <row r="93" spans="1:12" ht="15.75" customHeight="1" x14ac:dyDescent="0.25">
      <c r="A93" s="18" t="s">
        <v>32</v>
      </c>
      <c r="B93" s="19">
        <v>46143</v>
      </c>
      <c r="C93" s="78"/>
      <c r="D93" s="79"/>
      <c r="E93" s="79"/>
      <c r="F93" s="108"/>
      <c r="G93" s="20"/>
      <c r="H93" s="9"/>
      <c r="L93" s="2"/>
    </row>
    <row r="94" spans="1:12" ht="15.75" customHeight="1" x14ac:dyDescent="0.25">
      <c r="A94" s="18" t="s">
        <v>15</v>
      </c>
      <c r="B94" s="19"/>
      <c r="C94" s="78">
        <v>1911</v>
      </c>
      <c r="D94" s="79">
        <v>375296.65</v>
      </c>
      <c r="E94" s="79">
        <v>325779.90999999997</v>
      </c>
      <c r="F94" s="108">
        <f>+D94-E94</f>
        <v>49516.740000000049</v>
      </c>
      <c r="G94" s="20"/>
      <c r="H94" s="9"/>
      <c r="L94" s="2"/>
    </row>
    <row r="95" spans="1:12" ht="15.75" customHeight="1" x14ac:dyDescent="0.25">
      <c r="A95" s="18" t="s">
        <v>16</v>
      </c>
      <c r="B95" s="19"/>
      <c r="C95" s="78">
        <v>750</v>
      </c>
      <c r="D95" s="79">
        <v>155848.07999999999</v>
      </c>
      <c r="E95" s="79">
        <v>159471.92000000001</v>
      </c>
      <c r="F95" s="108">
        <f t="shared" ref="F95:F103" si="6">+D95-E95</f>
        <v>-3623.8400000000256</v>
      </c>
      <c r="G95" s="20"/>
      <c r="H95" s="9"/>
      <c r="L95" s="2"/>
    </row>
    <row r="96" spans="1:12" ht="15.75" customHeight="1" x14ac:dyDescent="0.25">
      <c r="A96" s="18" t="s">
        <v>17</v>
      </c>
      <c r="B96" s="19"/>
      <c r="C96" s="78">
        <v>56</v>
      </c>
      <c r="D96" s="79">
        <v>4979.13</v>
      </c>
      <c r="E96" s="79">
        <v>6997.19</v>
      </c>
      <c r="F96" s="108">
        <f t="shared" si="6"/>
        <v>-2018.0599999999995</v>
      </c>
      <c r="G96" s="20"/>
      <c r="H96" s="9"/>
      <c r="L96" s="2"/>
    </row>
    <row r="97" spans="1:12" ht="15.75" customHeight="1" x14ac:dyDescent="0.25">
      <c r="A97" s="18" t="s">
        <v>18</v>
      </c>
      <c r="B97" s="19"/>
      <c r="C97" s="78">
        <v>47</v>
      </c>
      <c r="D97" s="79">
        <v>2156</v>
      </c>
      <c r="E97" s="79">
        <v>3012.86</v>
      </c>
      <c r="F97" s="108">
        <f t="shared" si="6"/>
        <v>-856.86000000000013</v>
      </c>
      <c r="G97" s="20"/>
      <c r="H97" s="9"/>
      <c r="L97" s="2"/>
    </row>
    <row r="98" spans="1:12" ht="15.75" customHeight="1" x14ac:dyDescent="0.25">
      <c r="A98" s="18" t="s">
        <v>19</v>
      </c>
      <c r="B98" s="19"/>
      <c r="C98" s="78">
        <v>426</v>
      </c>
      <c r="D98" s="79">
        <v>68924.19</v>
      </c>
      <c r="E98" s="79">
        <v>53275.08</v>
      </c>
      <c r="F98" s="108">
        <f t="shared" si="6"/>
        <v>15649.11</v>
      </c>
      <c r="G98" s="20"/>
      <c r="H98" s="9"/>
      <c r="L98" s="2"/>
    </row>
    <row r="99" spans="1:12" ht="15.75" customHeight="1" x14ac:dyDescent="0.25">
      <c r="A99" s="18" t="s">
        <v>20</v>
      </c>
      <c r="B99" s="19"/>
      <c r="C99" s="78">
        <v>859</v>
      </c>
      <c r="D99" s="79">
        <v>22409.25</v>
      </c>
      <c r="E99" s="79">
        <v>19968.57</v>
      </c>
      <c r="F99" s="108">
        <f t="shared" si="6"/>
        <v>2440.6800000000003</v>
      </c>
      <c r="G99" s="20"/>
      <c r="H99" s="9"/>
      <c r="L99" s="2"/>
    </row>
    <row r="100" spans="1:12" ht="15.75" customHeight="1" x14ac:dyDescent="0.25">
      <c r="A100" s="18" t="s">
        <v>21</v>
      </c>
      <c r="B100" s="19"/>
      <c r="C100" s="78">
        <v>47</v>
      </c>
      <c r="D100" s="79">
        <v>2200.85</v>
      </c>
      <c r="E100" s="79">
        <v>1220.05</v>
      </c>
      <c r="F100" s="108">
        <f t="shared" si="6"/>
        <v>980.8</v>
      </c>
      <c r="G100" s="20"/>
      <c r="H100" s="9"/>
      <c r="L100" s="2"/>
    </row>
    <row r="101" spans="1:12" ht="15.75" customHeight="1" x14ac:dyDescent="0.25">
      <c r="A101" s="18" t="s">
        <v>22</v>
      </c>
      <c r="B101" s="19"/>
      <c r="C101" s="78">
        <v>58</v>
      </c>
      <c r="D101" s="79">
        <v>1514.61</v>
      </c>
      <c r="E101" s="79">
        <v>25</v>
      </c>
      <c r="F101" s="108">
        <f t="shared" si="6"/>
        <v>1489.61</v>
      </c>
      <c r="G101" s="20"/>
      <c r="H101" s="9"/>
      <c r="L101" s="2"/>
    </row>
    <row r="102" spans="1:12" ht="15.75" customHeight="1" x14ac:dyDescent="0.25">
      <c r="A102" s="18" t="s">
        <v>23</v>
      </c>
      <c r="B102" s="19"/>
      <c r="C102" s="78">
        <v>4465</v>
      </c>
      <c r="D102" s="79">
        <v>165328.57999999999</v>
      </c>
      <c r="E102" s="79">
        <v>137211.63</v>
      </c>
      <c r="F102" s="108">
        <f t="shared" si="6"/>
        <v>28116.949999999983</v>
      </c>
      <c r="G102" s="20"/>
      <c r="H102" s="9"/>
      <c r="L102" s="2"/>
    </row>
    <row r="103" spans="1:12" ht="15.75" customHeight="1" x14ac:dyDescent="0.25">
      <c r="A103" s="18" t="s">
        <v>24</v>
      </c>
      <c r="B103" s="19"/>
      <c r="C103" s="78">
        <v>533</v>
      </c>
      <c r="D103" s="79">
        <v>12620.01</v>
      </c>
      <c r="E103" s="79">
        <v>10186.719999999999</v>
      </c>
      <c r="F103" s="108">
        <f t="shared" si="6"/>
        <v>2433.2900000000009</v>
      </c>
      <c r="G103" s="20"/>
      <c r="H103" s="9"/>
      <c r="L103" s="2"/>
    </row>
    <row r="104" spans="1:12" ht="15.75" customHeight="1" thickBot="1" x14ac:dyDescent="0.25">
      <c r="A104" s="27"/>
      <c r="B104" s="19"/>
      <c r="C104" s="78"/>
      <c r="D104" s="79"/>
      <c r="E104" s="79"/>
      <c r="F104" s="108"/>
      <c r="G104" s="20"/>
      <c r="H104" s="9"/>
      <c r="L104" s="2"/>
    </row>
    <row r="105" spans="1:12" ht="17.25" customHeight="1" thickTop="1" thickBot="1" x14ac:dyDescent="0.3">
      <c r="A105" s="28" t="s">
        <v>1</v>
      </c>
      <c r="B105" s="29"/>
      <c r="C105" s="93">
        <f>SUM(C94:C103)</f>
        <v>9152</v>
      </c>
      <c r="D105" s="82">
        <f>SUM(D94:D103)</f>
        <v>811277.35</v>
      </c>
      <c r="E105" s="82">
        <f>SUM(E94:E103)</f>
        <v>717148.92999999993</v>
      </c>
      <c r="F105" s="109">
        <f>SUM(F94:F103)</f>
        <v>94128.420000000013</v>
      </c>
      <c r="G105" s="30"/>
      <c r="H105" s="9"/>
      <c r="L105" s="2"/>
    </row>
    <row r="106" spans="1:12" ht="15.75" customHeight="1" thickTop="1" x14ac:dyDescent="0.2">
      <c r="A106" s="27"/>
      <c r="B106" s="31"/>
      <c r="C106" s="78"/>
      <c r="D106" s="79"/>
      <c r="E106" s="79"/>
      <c r="F106" s="108"/>
      <c r="G106" s="20"/>
      <c r="H106" s="9"/>
      <c r="L106" s="2"/>
    </row>
    <row r="107" spans="1:12" ht="15.75" customHeight="1" x14ac:dyDescent="0.25">
      <c r="A107" s="54" t="s">
        <v>61</v>
      </c>
      <c r="B107" s="19">
        <v>46143</v>
      </c>
      <c r="C107" s="78"/>
      <c r="D107" s="79"/>
      <c r="E107" s="79"/>
      <c r="F107" s="108"/>
      <c r="G107" s="20"/>
      <c r="H107" s="9"/>
      <c r="L107" s="2"/>
    </row>
    <row r="108" spans="1:12" ht="15.75" customHeight="1" x14ac:dyDescent="0.25">
      <c r="A108" s="18" t="s">
        <v>15</v>
      </c>
      <c r="B108" s="19"/>
      <c r="C108" s="78">
        <v>1113</v>
      </c>
      <c r="D108" s="79">
        <v>149398.51</v>
      </c>
      <c r="E108" s="79">
        <v>145686.07999999999</v>
      </c>
      <c r="F108" s="108">
        <f>+D108-E108</f>
        <v>3712.4300000000221</v>
      </c>
      <c r="G108" s="20"/>
      <c r="H108" s="9"/>
      <c r="L108" s="2"/>
    </row>
    <row r="109" spans="1:12" ht="15.75" customHeight="1" x14ac:dyDescent="0.25">
      <c r="A109" s="18" t="s">
        <v>16</v>
      </c>
      <c r="B109" s="19"/>
      <c r="C109" s="78">
        <v>455</v>
      </c>
      <c r="D109" s="79">
        <v>53123.39</v>
      </c>
      <c r="E109" s="79">
        <v>57292.02</v>
      </c>
      <c r="F109" s="108">
        <f t="shared" ref="F109:F117" si="7">+D109-E109</f>
        <v>-4168.6299999999974</v>
      </c>
      <c r="G109" s="20"/>
      <c r="H109" s="9"/>
      <c r="L109" s="2"/>
    </row>
    <row r="110" spans="1:12" ht="15.75" customHeight="1" x14ac:dyDescent="0.25">
      <c r="A110" s="18" t="s">
        <v>17</v>
      </c>
      <c r="B110" s="19"/>
      <c r="C110" s="78">
        <v>49</v>
      </c>
      <c r="D110" s="79">
        <v>6925.72</v>
      </c>
      <c r="E110" s="79">
        <v>6907.31</v>
      </c>
      <c r="F110" s="108">
        <f t="shared" si="7"/>
        <v>18.409999999999854</v>
      </c>
      <c r="G110" s="20"/>
      <c r="H110" s="9"/>
      <c r="L110" s="2"/>
    </row>
    <row r="111" spans="1:12" ht="15.75" customHeight="1" x14ac:dyDescent="0.25">
      <c r="A111" s="18" t="s">
        <v>18</v>
      </c>
      <c r="B111" s="19"/>
      <c r="C111" s="78">
        <v>49</v>
      </c>
      <c r="D111" s="79">
        <v>1195.3599999999999</v>
      </c>
      <c r="E111" s="79">
        <v>799.1</v>
      </c>
      <c r="F111" s="108">
        <f t="shared" si="7"/>
        <v>396.25999999999988</v>
      </c>
      <c r="G111" s="20"/>
      <c r="H111" s="9"/>
      <c r="L111" s="2"/>
    </row>
    <row r="112" spans="1:12" ht="15.75" customHeight="1" x14ac:dyDescent="0.25">
      <c r="A112" s="18" t="s">
        <v>19</v>
      </c>
      <c r="B112" s="19"/>
      <c r="C112" s="78">
        <v>584</v>
      </c>
      <c r="D112" s="79">
        <v>134022.96</v>
      </c>
      <c r="E112" s="79">
        <v>128757.12</v>
      </c>
      <c r="F112" s="108">
        <f t="shared" si="7"/>
        <v>5265.8399999999965</v>
      </c>
      <c r="G112" s="20"/>
      <c r="H112" s="9"/>
      <c r="L112" s="2"/>
    </row>
    <row r="113" spans="1:12" ht="15.75" customHeight="1" x14ac:dyDescent="0.25">
      <c r="A113" s="18" t="s">
        <v>20</v>
      </c>
      <c r="B113" s="19"/>
      <c r="C113" s="78">
        <v>113</v>
      </c>
      <c r="D113" s="79">
        <v>82670.42</v>
      </c>
      <c r="E113" s="79">
        <v>98016.320000000007</v>
      </c>
      <c r="F113" s="108">
        <f t="shared" si="7"/>
        <v>-15345.900000000009</v>
      </c>
      <c r="G113" s="20"/>
      <c r="H113" s="9"/>
      <c r="L113" s="2"/>
    </row>
    <row r="114" spans="1:12" ht="15.75" customHeight="1" x14ac:dyDescent="0.25">
      <c r="A114" s="18" t="s">
        <v>21</v>
      </c>
      <c r="B114" s="19"/>
      <c r="C114" s="78">
        <v>7</v>
      </c>
      <c r="D114" s="79">
        <v>329</v>
      </c>
      <c r="E114" s="79">
        <v>215.55</v>
      </c>
      <c r="F114" s="108">
        <f t="shared" si="7"/>
        <v>113.44999999999999</v>
      </c>
      <c r="G114" s="20"/>
      <c r="H114" s="9"/>
      <c r="L114" s="2"/>
    </row>
    <row r="115" spans="1:12" ht="15.75" customHeight="1" x14ac:dyDescent="0.25">
      <c r="A115" s="18" t="s">
        <v>22</v>
      </c>
      <c r="B115" s="19"/>
      <c r="C115" s="78">
        <v>56</v>
      </c>
      <c r="D115" s="79">
        <v>557.58000000000004</v>
      </c>
      <c r="E115" s="79">
        <v>852.17</v>
      </c>
      <c r="F115" s="108">
        <f t="shared" si="7"/>
        <v>-294.58999999999992</v>
      </c>
      <c r="G115" s="20"/>
      <c r="H115" s="9"/>
      <c r="L115" s="2"/>
    </row>
    <row r="116" spans="1:12" ht="15.75" customHeight="1" x14ac:dyDescent="0.25">
      <c r="A116" s="18" t="s">
        <v>23</v>
      </c>
      <c r="B116" s="19"/>
      <c r="C116" s="78">
        <v>4010</v>
      </c>
      <c r="D116" s="79">
        <v>225142.68</v>
      </c>
      <c r="E116" s="79">
        <v>213793.39</v>
      </c>
      <c r="F116" s="108">
        <f t="shared" si="7"/>
        <v>11349.289999999979</v>
      </c>
      <c r="G116" s="20"/>
      <c r="H116" s="9"/>
      <c r="L116" s="2"/>
    </row>
    <row r="117" spans="1:12" ht="15.75" customHeight="1" x14ac:dyDescent="0.25">
      <c r="A117" s="18" t="s">
        <v>24</v>
      </c>
      <c r="B117" s="19"/>
      <c r="C117" s="78">
        <v>387</v>
      </c>
      <c r="D117" s="79">
        <v>25142.32</v>
      </c>
      <c r="E117" s="79">
        <v>15096.03</v>
      </c>
      <c r="F117" s="108">
        <f t="shared" si="7"/>
        <v>10046.289999999999</v>
      </c>
      <c r="G117" s="20"/>
      <c r="H117" s="9"/>
      <c r="L117" s="2"/>
    </row>
    <row r="118" spans="1:12" ht="15.75" thickBot="1" x14ac:dyDescent="0.25">
      <c r="A118" s="27"/>
      <c r="B118" s="31"/>
      <c r="C118" s="78"/>
      <c r="D118" s="79"/>
      <c r="E118" s="79"/>
      <c r="F118" s="108"/>
      <c r="G118" s="20"/>
      <c r="H118" s="9"/>
      <c r="L118" s="2"/>
    </row>
    <row r="119" spans="1:12" ht="17.25" thickTop="1" thickBot="1" x14ac:dyDescent="0.3">
      <c r="A119" s="28" t="s">
        <v>1</v>
      </c>
      <c r="B119" s="29"/>
      <c r="C119" s="93">
        <f>SUM(C108:C118)</f>
        <v>6823</v>
      </c>
      <c r="D119" s="83">
        <f>SUM(D108:D117)</f>
        <v>678507.94</v>
      </c>
      <c r="E119" s="82">
        <f>SUM(E108:E117)</f>
        <v>667415.09000000008</v>
      </c>
      <c r="F119" s="109">
        <f>SUM(F108:F117)</f>
        <v>11092.849999999991</v>
      </c>
      <c r="G119" s="30"/>
      <c r="H119" s="9"/>
      <c r="L119" s="2"/>
    </row>
    <row r="120" spans="1:12" ht="16.5" thickTop="1" thickBot="1" x14ac:dyDescent="0.25">
      <c r="A120" s="27"/>
      <c r="B120" s="31"/>
      <c r="C120" s="78"/>
      <c r="D120" s="79"/>
      <c r="E120" s="79"/>
      <c r="F120" s="108"/>
      <c r="G120" s="20"/>
      <c r="H120" s="9"/>
      <c r="L120" s="2"/>
    </row>
    <row r="121" spans="1:12" ht="17.25" thickTop="1" thickBot="1" x14ac:dyDescent="0.3">
      <c r="A121" s="40" t="s">
        <v>3</v>
      </c>
      <c r="B121" s="41"/>
      <c r="C121" s="91">
        <f>SUM(C21+C35+C49+C63+C77+C91+C105+C119)</f>
        <v>42157</v>
      </c>
      <c r="D121" s="80">
        <f>SUM(D21+D35+D49+D63+D77+D91+D105+D119)</f>
        <v>3764712.31</v>
      </c>
      <c r="E121" s="80">
        <f>SUM(E21+E35+E49+E63+E77+E91+E105+E119)</f>
        <v>3299260.62</v>
      </c>
      <c r="F121" s="112">
        <f>SUM(F21+F35+F49+F63+F77+F91+F105+F119)</f>
        <v>465451.69000000006</v>
      </c>
      <c r="G121" s="30"/>
      <c r="H121" s="9"/>
      <c r="L121" s="2"/>
    </row>
    <row r="122" spans="1:12" ht="15.75" thickTop="1" x14ac:dyDescent="0.2">
      <c r="A122" s="42"/>
      <c r="B122" s="43"/>
      <c r="C122" s="97"/>
      <c r="D122" s="86"/>
      <c r="E122" s="86"/>
      <c r="F122" s="86"/>
      <c r="G122" s="43"/>
      <c r="L122" s="2"/>
    </row>
    <row r="123" spans="1:12" ht="18.75" x14ac:dyDescent="0.3">
      <c r="A123" s="64" t="s">
        <v>4</v>
      </c>
      <c r="B123" s="46"/>
      <c r="C123" s="87"/>
      <c r="D123" s="87"/>
      <c r="E123" s="87"/>
      <c r="F123" s="87"/>
      <c r="G123" s="47"/>
      <c r="H123" s="2"/>
      <c r="I123" s="2"/>
      <c r="J123" s="2"/>
      <c r="K123" s="2"/>
      <c r="L123" s="2"/>
    </row>
    <row r="124" spans="1:12" ht="18" x14ac:dyDescent="0.25">
      <c r="A124" s="45"/>
      <c r="B124" s="46"/>
      <c r="C124" s="87"/>
      <c r="D124" s="87"/>
      <c r="E124" s="87"/>
      <c r="F124" s="87"/>
      <c r="G124" s="47"/>
      <c r="H124" s="2"/>
      <c r="I124" s="2"/>
      <c r="J124" s="2"/>
      <c r="K124" s="2"/>
      <c r="L124" s="2"/>
    </row>
    <row r="125" spans="1:12" s="63" customFormat="1" x14ac:dyDescent="0.2">
      <c r="A125" s="65" t="s">
        <v>14</v>
      </c>
      <c r="C125" s="88"/>
      <c r="D125" s="88"/>
      <c r="E125" s="88"/>
      <c r="F125" s="88"/>
    </row>
    <row r="126" spans="1:12" s="63" customFormat="1" x14ac:dyDescent="0.2">
      <c r="A126" s="66"/>
      <c r="C126" s="88"/>
      <c r="D126" s="88"/>
      <c r="E126" s="88"/>
      <c r="F126" s="88"/>
    </row>
    <row r="127" spans="1:12" s="63" customFormat="1" x14ac:dyDescent="0.2">
      <c r="A127" s="116" t="s">
        <v>60</v>
      </c>
      <c r="C127" s="88"/>
      <c r="D127" s="88"/>
      <c r="E127" s="88"/>
      <c r="F127" s="88"/>
    </row>
    <row r="128" spans="1:12" s="63" customFormat="1" x14ac:dyDescent="0.2">
      <c r="A128" s="116" t="s">
        <v>59</v>
      </c>
      <c r="C128" s="88"/>
      <c r="D128" s="88"/>
      <c r="E128" s="88"/>
      <c r="F128" s="88"/>
    </row>
    <row r="129" spans="1:12" x14ac:dyDescent="0.2">
      <c r="A129" s="2"/>
      <c r="B129" s="49"/>
      <c r="C129" s="89"/>
      <c r="D129" s="89"/>
      <c r="E129" s="89"/>
      <c r="F129" s="89"/>
      <c r="G129" s="51"/>
      <c r="H129" s="2"/>
      <c r="I129" s="2"/>
      <c r="J129" s="2"/>
      <c r="K129" s="2"/>
      <c r="L129" s="2"/>
    </row>
    <row r="130" spans="1:12" x14ac:dyDescent="0.2">
      <c r="A130" s="2"/>
      <c r="B130" s="49"/>
      <c r="C130" s="89"/>
      <c r="D130" s="89"/>
      <c r="E130" s="89"/>
      <c r="F130" s="89"/>
      <c r="G130" s="51"/>
      <c r="H130" s="2"/>
      <c r="I130" s="2"/>
      <c r="J130" s="2"/>
      <c r="K130" s="2"/>
      <c r="L130" s="2"/>
    </row>
    <row r="131" spans="1:12" x14ac:dyDescent="0.2">
      <c r="A131" s="2"/>
      <c r="B131" s="49"/>
      <c r="C131" s="89"/>
      <c r="D131" s="89"/>
      <c r="E131" s="89"/>
      <c r="F131" s="89"/>
      <c r="G131" s="51"/>
      <c r="H131" s="2"/>
      <c r="I131" s="2"/>
      <c r="J131" s="2"/>
      <c r="K131" s="2"/>
      <c r="L131" s="2"/>
    </row>
    <row r="132" spans="1:12" x14ac:dyDescent="0.2">
      <c r="A132" s="2"/>
      <c r="B132" s="49"/>
      <c r="C132" s="89"/>
      <c r="D132" s="89"/>
      <c r="E132" s="89"/>
      <c r="F132" s="89"/>
      <c r="G132" s="51"/>
      <c r="H132" s="2"/>
      <c r="I132" s="2"/>
      <c r="J132" s="2"/>
      <c r="K132" s="2"/>
      <c r="L132" s="2"/>
    </row>
    <row r="133" spans="1:12" x14ac:dyDescent="0.2">
      <c r="A133" s="2"/>
      <c r="B133" s="49"/>
      <c r="C133" s="89"/>
      <c r="D133" s="89"/>
      <c r="E133" s="89"/>
      <c r="F133" s="89"/>
      <c r="G133" s="51"/>
      <c r="H133" s="2"/>
      <c r="I133" s="2"/>
      <c r="J133" s="2"/>
      <c r="K133" s="2"/>
      <c r="L133" s="2"/>
    </row>
    <row r="134" spans="1:12" x14ac:dyDescent="0.2">
      <c r="A134" s="2"/>
      <c r="B134" s="49"/>
      <c r="C134" s="89"/>
      <c r="D134" s="89"/>
      <c r="E134" s="89"/>
      <c r="F134" s="89"/>
      <c r="G134" s="50"/>
      <c r="H134" s="2"/>
      <c r="I134" s="2"/>
      <c r="J134" s="2"/>
      <c r="K134" s="2"/>
      <c r="L134" s="2"/>
    </row>
    <row r="135" spans="1:12" x14ac:dyDescent="0.2">
      <c r="A135" s="2"/>
      <c r="B135" s="49"/>
      <c r="C135" s="89"/>
      <c r="D135" s="89"/>
      <c r="E135" s="89"/>
      <c r="F135" s="89"/>
      <c r="G135" s="50"/>
      <c r="H135" s="2"/>
      <c r="I135" s="2"/>
      <c r="J135" s="2"/>
      <c r="K135" s="2"/>
      <c r="L135" s="2"/>
    </row>
    <row r="136" spans="1:12" x14ac:dyDescent="0.2">
      <c r="A136" s="2"/>
      <c r="B136" s="46"/>
      <c r="C136" s="89"/>
      <c r="D136" s="89"/>
      <c r="E136" s="89"/>
      <c r="F136" s="89"/>
      <c r="G136" s="50"/>
      <c r="H136" s="2"/>
      <c r="I136" s="2"/>
      <c r="J136" s="2"/>
      <c r="K136" s="2"/>
      <c r="L136" s="2"/>
    </row>
    <row r="137" spans="1:12" ht="15.75" x14ac:dyDescent="0.25">
      <c r="A137" s="52"/>
      <c r="B137" s="46"/>
      <c r="C137" s="89"/>
      <c r="D137" s="89"/>
      <c r="E137" s="89"/>
      <c r="F137" s="89"/>
      <c r="G137" s="51"/>
      <c r="H137" s="2"/>
      <c r="I137" s="2"/>
      <c r="J137" s="2"/>
      <c r="K137" s="2"/>
      <c r="L137" s="2"/>
    </row>
    <row r="138" spans="1:12" ht="15.75" x14ac:dyDescent="0.25">
      <c r="A138" s="52"/>
      <c r="B138" s="46"/>
      <c r="C138" s="89"/>
      <c r="D138" s="89"/>
      <c r="E138" s="89"/>
      <c r="F138" s="89"/>
      <c r="G138" s="51"/>
      <c r="H138" s="2"/>
      <c r="I138" s="2"/>
      <c r="J138" s="2"/>
      <c r="K138" s="2"/>
      <c r="L138" s="2"/>
    </row>
    <row r="139" spans="1:12" ht="15.75" x14ac:dyDescent="0.25">
      <c r="A139" s="52"/>
      <c r="B139" s="46"/>
      <c r="C139" s="89"/>
      <c r="D139" s="89"/>
      <c r="E139" s="89"/>
      <c r="F139" s="89"/>
      <c r="G139" s="51"/>
      <c r="H139" s="2"/>
      <c r="I139" s="2"/>
      <c r="J139" s="2"/>
      <c r="K139" s="2"/>
      <c r="L139" s="2"/>
    </row>
    <row r="140" spans="1:12" x14ac:dyDescent="0.2">
      <c r="A140" s="2"/>
      <c r="B140" s="46"/>
      <c r="C140" s="89"/>
      <c r="D140" s="89"/>
      <c r="E140" s="89"/>
      <c r="F140" s="89"/>
      <c r="G140" s="51"/>
      <c r="H140" s="2"/>
      <c r="I140" s="2"/>
      <c r="J140" s="2"/>
      <c r="K140" s="2"/>
      <c r="L140" s="2"/>
    </row>
    <row r="141" spans="1:12" ht="15.75" x14ac:dyDescent="0.25">
      <c r="A141" s="52"/>
      <c r="B141" s="49"/>
      <c r="C141" s="89"/>
      <c r="D141" s="89"/>
      <c r="E141" s="89"/>
      <c r="F141" s="89"/>
      <c r="G141" s="51"/>
      <c r="H141" s="2"/>
      <c r="I141" s="2"/>
      <c r="J141" s="2"/>
      <c r="K141" s="2"/>
      <c r="L141" s="2"/>
    </row>
    <row r="142" spans="1:12" x14ac:dyDescent="0.2">
      <c r="A142" s="2"/>
      <c r="B142" s="49"/>
      <c r="C142" s="89"/>
      <c r="D142" s="89"/>
      <c r="E142" s="89"/>
      <c r="F142" s="89"/>
      <c r="G142" s="51"/>
      <c r="H142" s="2"/>
      <c r="I142" s="2"/>
      <c r="J142" s="2"/>
      <c r="K142" s="2"/>
      <c r="L142" s="2"/>
    </row>
    <row r="143" spans="1:12" x14ac:dyDescent="0.2">
      <c r="A143" s="2"/>
      <c r="B143" s="49"/>
      <c r="C143" s="89"/>
      <c r="D143" s="89"/>
      <c r="E143" s="89"/>
      <c r="F143" s="89"/>
      <c r="G143" s="51"/>
      <c r="H143" s="2"/>
      <c r="I143" s="2"/>
      <c r="J143" s="2"/>
      <c r="K143" s="2"/>
      <c r="L143" s="2"/>
    </row>
    <row r="144" spans="1:12" x14ac:dyDescent="0.2">
      <c r="A144" s="2"/>
      <c r="B144" s="53"/>
      <c r="C144" s="89"/>
      <c r="D144" s="89"/>
      <c r="E144" s="89"/>
      <c r="F144" s="89"/>
      <c r="G144" s="51"/>
      <c r="H144" s="2"/>
      <c r="I144" s="2"/>
      <c r="J144" s="2"/>
      <c r="K144" s="2"/>
      <c r="L144" s="2"/>
    </row>
    <row r="145" spans="1:12" x14ac:dyDescent="0.2">
      <c r="A145" s="2"/>
      <c r="B145" s="53"/>
      <c r="C145" s="89"/>
      <c r="D145" s="89"/>
      <c r="E145" s="89"/>
      <c r="F145" s="89"/>
      <c r="G145" s="51"/>
      <c r="H145" s="2"/>
      <c r="I145" s="2"/>
      <c r="J145" s="2"/>
      <c r="K145" s="2"/>
      <c r="L145" s="2"/>
    </row>
    <row r="146" spans="1:12" x14ac:dyDescent="0.2">
      <c r="A146" s="2"/>
      <c r="B146" s="53"/>
      <c r="C146" s="89"/>
      <c r="D146" s="89"/>
      <c r="E146" s="89"/>
      <c r="F146" s="89"/>
      <c r="G146" s="51"/>
      <c r="H146" s="2"/>
      <c r="I146" s="2"/>
      <c r="J146" s="2"/>
      <c r="K146" s="2"/>
      <c r="L146" s="2"/>
    </row>
    <row r="147" spans="1:12" x14ac:dyDescent="0.2">
      <c r="A147" s="2"/>
      <c r="B147" s="53"/>
      <c r="C147" s="89"/>
      <c r="D147" s="89"/>
      <c r="E147" s="89"/>
      <c r="F147" s="89"/>
      <c r="G147" s="51"/>
      <c r="H147" s="2"/>
      <c r="I147" s="2"/>
      <c r="J147" s="2"/>
      <c r="K147" s="2"/>
      <c r="L147" s="2"/>
    </row>
    <row r="148" spans="1:12" x14ac:dyDescent="0.2">
      <c r="A148" s="2"/>
      <c r="B148" s="53"/>
      <c r="C148" s="89"/>
      <c r="D148" s="89"/>
      <c r="E148" s="89"/>
      <c r="F148" s="89"/>
      <c r="G148" s="51"/>
      <c r="H148" s="2"/>
      <c r="I148" s="2"/>
      <c r="J148" s="2"/>
      <c r="K148" s="2"/>
      <c r="L148" s="2"/>
    </row>
    <row r="149" spans="1:12" x14ac:dyDescent="0.2">
      <c r="A149" s="2"/>
      <c r="B149" s="53"/>
      <c r="C149" s="89"/>
      <c r="D149" s="89"/>
      <c r="E149" s="89"/>
      <c r="F149" s="89"/>
      <c r="G149" s="51"/>
      <c r="H149" s="2"/>
      <c r="I149" s="2"/>
      <c r="J149" s="2"/>
      <c r="K149" s="2"/>
      <c r="L149" s="2"/>
    </row>
    <row r="150" spans="1:12" x14ac:dyDescent="0.2">
      <c r="A150" s="2"/>
      <c r="B150" s="53"/>
      <c r="C150" s="89"/>
      <c r="D150" s="89"/>
      <c r="E150" s="89"/>
      <c r="F150" s="89"/>
      <c r="G150" s="51"/>
      <c r="H150" s="2"/>
      <c r="I150" s="2"/>
      <c r="J150" s="2"/>
      <c r="K150" s="2"/>
      <c r="L150" s="2"/>
    </row>
    <row r="151" spans="1:12" x14ac:dyDescent="0.2">
      <c r="A151" s="2"/>
      <c r="B151" s="53"/>
      <c r="C151" s="89"/>
      <c r="D151" s="89"/>
      <c r="E151" s="89"/>
      <c r="F151" s="89"/>
      <c r="G151" s="51"/>
      <c r="H151" s="2"/>
      <c r="I151" s="2"/>
      <c r="J151" s="2"/>
      <c r="K151" s="2"/>
      <c r="L151" s="2"/>
    </row>
    <row r="152" spans="1:12" x14ac:dyDescent="0.2">
      <c r="A152" s="2"/>
      <c r="B152" s="53"/>
      <c r="C152" s="89"/>
      <c r="D152" s="89"/>
      <c r="E152" s="89"/>
      <c r="F152" s="89"/>
      <c r="G152" s="51"/>
      <c r="H152" s="2"/>
      <c r="I152" s="2"/>
      <c r="J152" s="2"/>
      <c r="K152" s="2"/>
      <c r="L152" s="2"/>
    </row>
    <row r="153" spans="1:12" x14ac:dyDescent="0.2">
      <c r="A153" s="2"/>
      <c r="B153" s="2"/>
      <c r="C153" s="89"/>
      <c r="D153" s="89"/>
      <c r="E153" s="89"/>
      <c r="F153" s="89"/>
      <c r="G153" s="51"/>
      <c r="H153" s="2"/>
      <c r="I153" s="2"/>
      <c r="J153" s="2"/>
      <c r="K153" s="2"/>
      <c r="L153" s="2"/>
    </row>
    <row r="154" spans="1:12" ht="15.75" x14ac:dyDescent="0.25">
      <c r="A154" s="52"/>
      <c r="B154" s="2"/>
      <c r="C154" s="89"/>
      <c r="D154" s="89"/>
      <c r="E154" s="89"/>
      <c r="F154" s="89"/>
      <c r="G154" s="51"/>
      <c r="H154" s="2"/>
      <c r="I154" s="2"/>
      <c r="J154" s="2"/>
      <c r="K154" s="2"/>
      <c r="L154" s="2"/>
    </row>
    <row r="155" spans="1:12" x14ac:dyDescent="0.2">
      <c r="A155" s="2"/>
      <c r="B155" s="2"/>
      <c r="C155" s="89"/>
      <c r="D155" s="89"/>
      <c r="E155" s="89"/>
      <c r="F155" s="89"/>
      <c r="G155" s="51"/>
      <c r="H155" s="2"/>
      <c r="I155" s="2"/>
      <c r="J155" s="2"/>
      <c r="K155" s="2"/>
      <c r="L155" s="2"/>
    </row>
    <row r="156" spans="1:12" x14ac:dyDescent="0.2">
      <c r="A156" s="2"/>
      <c r="B156" s="2"/>
      <c r="C156" s="89"/>
      <c r="D156" s="89"/>
      <c r="E156" s="89"/>
      <c r="F156" s="89"/>
      <c r="G156" s="51"/>
      <c r="H156" s="2"/>
      <c r="I156" s="2"/>
      <c r="J156" s="2"/>
      <c r="K156" s="2"/>
      <c r="L156" s="2"/>
    </row>
    <row r="157" spans="1:12" ht="15.75" x14ac:dyDescent="0.25">
      <c r="A157" s="52"/>
      <c r="B157" s="2"/>
      <c r="C157" s="89"/>
      <c r="D157" s="89"/>
      <c r="E157" s="89"/>
      <c r="F157" s="89"/>
      <c r="G157" s="51"/>
      <c r="H157" s="2"/>
      <c r="I157" s="2"/>
      <c r="J157" s="2"/>
      <c r="K157" s="2"/>
      <c r="L157" s="2"/>
    </row>
    <row r="158" spans="1:12" ht="15.75" x14ac:dyDescent="0.25">
      <c r="A158" s="52"/>
      <c r="B158" s="2"/>
      <c r="C158" s="89"/>
      <c r="D158" s="89"/>
      <c r="E158" s="89"/>
      <c r="F158" s="89"/>
      <c r="G158" s="51"/>
      <c r="H158" s="2"/>
      <c r="I158" s="2"/>
      <c r="J158" s="2"/>
      <c r="K158" s="2"/>
      <c r="L158" s="2"/>
    </row>
    <row r="159" spans="1:12" ht="15.75" x14ac:dyDescent="0.25">
      <c r="A159" s="52"/>
      <c r="B159" s="53"/>
      <c r="C159" s="89"/>
      <c r="D159" s="89"/>
      <c r="E159" s="89"/>
      <c r="F159" s="89"/>
      <c r="G159" s="51"/>
      <c r="H159" s="2"/>
      <c r="I159" s="2"/>
      <c r="J159" s="2"/>
      <c r="K159" s="2"/>
      <c r="L159" s="2"/>
    </row>
    <row r="160" spans="1:12" x14ac:dyDescent="0.2">
      <c r="A160" s="2"/>
      <c r="B160" s="53"/>
      <c r="C160" s="89"/>
      <c r="D160" s="89"/>
      <c r="E160" s="89"/>
      <c r="F160" s="89"/>
      <c r="G160" s="51"/>
      <c r="H160" s="2"/>
      <c r="I160" s="2"/>
      <c r="J160" s="2"/>
      <c r="K160" s="2"/>
      <c r="L160" s="2"/>
    </row>
    <row r="161" spans="1:12" x14ac:dyDescent="0.2">
      <c r="A161" s="2"/>
      <c r="B161" s="53"/>
      <c r="C161" s="89"/>
      <c r="D161" s="89"/>
      <c r="E161" s="89"/>
      <c r="F161" s="89"/>
      <c r="G161" s="51"/>
      <c r="H161" s="2"/>
      <c r="I161" s="2"/>
      <c r="J161" s="2"/>
      <c r="K161" s="2"/>
      <c r="L161" s="2"/>
    </row>
    <row r="162" spans="1:12" x14ac:dyDescent="0.2">
      <c r="A162" s="2"/>
      <c r="B162" s="53"/>
      <c r="C162" s="89"/>
      <c r="D162" s="89"/>
      <c r="E162" s="89"/>
      <c r="F162" s="89"/>
      <c r="G162" s="51"/>
      <c r="H162" s="2"/>
      <c r="I162" s="2"/>
      <c r="J162" s="2"/>
      <c r="K162" s="2"/>
      <c r="L162" s="2"/>
    </row>
    <row r="163" spans="1:12" x14ac:dyDescent="0.2">
      <c r="A163" s="2"/>
      <c r="B163" s="53"/>
      <c r="C163" s="89"/>
      <c r="D163" s="89"/>
      <c r="E163" s="89"/>
      <c r="F163" s="89"/>
      <c r="G163" s="51"/>
      <c r="H163" s="2"/>
      <c r="I163" s="2"/>
      <c r="J163" s="2"/>
      <c r="K163" s="2"/>
      <c r="L163" s="2"/>
    </row>
    <row r="164" spans="1:12" x14ac:dyDescent="0.2">
      <c r="A164" s="2"/>
      <c r="B164" s="53"/>
      <c r="C164" s="89"/>
      <c r="D164" s="89"/>
      <c r="E164" s="89"/>
      <c r="F164" s="89"/>
      <c r="G164" s="51"/>
      <c r="H164" s="2"/>
      <c r="I164" s="2"/>
      <c r="J164" s="2"/>
      <c r="K164" s="2"/>
      <c r="L164" s="2"/>
    </row>
    <row r="165" spans="1:12" x14ac:dyDescent="0.2">
      <c r="A165" s="2"/>
      <c r="B165" s="53"/>
      <c r="C165" s="89"/>
      <c r="D165" s="89"/>
      <c r="E165" s="89"/>
      <c r="F165" s="89"/>
      <c r="G165" s="51"/>
      <c r="H165" s="2"/>
      <c r="I165" s="2"/>
      <c r="J165" s="2"/>
      <c r="K165" s="2"/>
      <c r="L165" s="2"/>
    </row>
    <row r="166" spans="1:12" x14ac:dyDescent="0.2">
      <c r="A166" s="2"/>
      <c r="B166" s="53"/>
      <c r="C166" s="89"/>
      <c r="D166" s="89"/>
      <c r="E166" s="89"/>
      <c r="F166" s="89"/>
      <c r="G166" s="51"/>
      <c r="H166" s="2"/>
      <c r="I166" s="2"/>
      <c r="J166" s="2"/>
      <c r="K166" s="2"/>
      <c r="L166" s="2"/>
    </row>
    <row r="167" spans="1:12" x14ac:dyDescent="0.2">
      <c r="A167" s="2"/>
      <c r="B167" s="53"/>
      <c r="C167" s="89"/>
      <c r="D167" s="89"/>
      <c r="E167" s="89"/>
      <c r="F167" s="89"/>
      <c r="G167" s="51"/>
      <c r="H167" s="2"/>
      <c r="I167" s="2"/>
      <c r="J167" s="2"/>
      <c r="K167" s="2"/>
      <c r="L167" s="2"/>
    </row>
    <row r="168" spans="1:12" x14ac:dyDescent="0.2">
      <c r="A168" s="2"/>
      <c r="B168" s="53"/>
      <c r="C168" s="89"/>
      <c r="D168" s="89"/>
      <c r="E168" s="89"/>
      <c r="F168" s="89"/>
      <c r="G168" s="51"/>
      <c r="H168" s="2"/>
      <c r="I168" s="2"/>
      <c r="J168" s="2"/>
      <c r="K168" s="2"/>
      <c r="L168" s="2"/>
    </row>
    <row r="169" spans="1:12" x14ac:dyDescent="0.2">
      <c r="A169" s="2"/>
      <c r="B169" s="53"/>
      <c r="C169" s="89"/>
      <c r="D169" s="89"/>
      <c r="E169" s="89"/>
      <c r="F169" s="89"/>
      <c r="G169" s="51"/>
      <c r="H169" s="2"/>
      <c r="I169" s="2"/>
      <c r="J169" s="2"/>
      <c r="K169" s="2"/>
      <c r="L169" s="2"/>
    </row>
    <row r="170" spans="1:12" x14ac:dyDescent="0.2">
      <c r="A170" s="2"/>
      <c r="B170" s="53"/>
      <c r="C170" s="89"/>
      <c r="D170" s="89"/>
      <c r="E170" s="89"/>
      <c r="F170" s="89"/>
      <c r="G170" s="51"/>
      <c r="H170" s="2"/>
      <c r="I170" s="2"/>
      <c r="J170" s="2"/>
      <c r="K170" s="2"/>
      <c r="L170" s="2"/>
    </row>
    <row r="171" spans="1:12" x14ac:dyDescent="0.2">
      <c r="A171" s="2"/>
      <c r="B171" s="2"/>
      <c r="C171" s="89"/>
      <c r="D171" s="89"/>
      <c r="E171" s="89"/>
      <c r="F171" s="89"/>
      <c r="G171" s="51"/>
      <c r="H171" s="2"/>
      <c r="I171" s="2"/>
      <c r="J171" s="2"/>
      <c r="K171" s="2"/>
      <c r="L171" s="2"/>
    </row>
    <row r="172" spans="1:12" ht="15.75" x14ac:dyDescent="0.25">
      <c r="A172" s="52"/>
      <c r="B172" s="2"/>
      <c r="C172" s="89"/>
      <c r="D172" s="89"/>
      <c r="E172" s="89"/>
      <c r="F172" s="89"/>
      <c r="G172" s="51"/>
      <c r="H172" s="2"/>
      <c r="I172" s="2"/>
      <c r="J172" s="2"/>
      <c r="K172" s="2"/>
      <c r="L172" s="2"/>
    </row>
    <row r="173" spans="1:12" x14ac:dyDescent="0.2">
      <c r="A173" s="2"/>
      <c r="B173" s="2"/>
      <c r="C173" s="89"/>
      <c r="D173" s="89"/>
      <c r="E173" s="89"/>
      <c r="F173" s="89"/>
      <c r="G173" s="51"/>
      <c r="H173" s="2"/>
      <c r="I173" s="2"/>
      <c r="J173" s="2"/>
      <c r="K173" s="2"/>
      <c r="L173" s="2"/>
    </row>
    <row r="174" spans="1:12" x14ac:dyDescent="0.2">
      <c r="A174" s="2"/>
      <c r="B174" s="2"/>
      <c r="C174" s="89"/>
      <c r="D174" s="89"/>
      <c r="E174" s="89"/>
      <c r="F174" s="89"/>
      <c r="G174" s="51"/>
      <c r="H174" s="2"/>
      <c r="I174" s="2"/>
      <c r="J174" s="2"/>
      <c r="K174" s="2"/>
      <c r="L174" s="2"/>
    </row>
    <row r="175" spans="1:12" ht="15.75" x14ac:dyDescent="0.25">
      <c r="A175" s="52"/>
      <c r="B175" s="53"/>
      <c r="C175" s="89"/>
      <c r="D175" s="89"/>
      <c r="E175" s="89"/>
      <c r="F175" s="89"/>
      <c r="G175" s="51"/>
      <c r="H175" s="2"/>
      <c r="I175" s="2"/>
      <c r="J175" s="2"/>
      <c r="K175" s="2"/>
      <c r="L175" s="2"/>
    </row>
    <row r="176" spans="1:12" x14ac:dyDescent="0.2">
      <c r="A176" s="2"/>
      <c r="B176" s="53"/>
      <c r="C176" s="89"/>
      <c r="D176" s="89"/>
      <c r="E176" s="89"/>
      <c r="F176" s="89"/>
      <c r="G176" s="51"/>
      <c r="H176" s="2"/>
      <c r="I176" s="2"/>
      <c r="J176" s="2"/>
      <c r="K176" s="2"/>
      <c r="L176" s="2"/>
    </row>
    <row r="177" spans="1:12" x14ac:dyDescent="0.2">
      <c r="A177" s="2"/>
      <c r="B177" s="53"/>
      <c r="C177" s="89"/>
      <c r="D177" s="89"/>
      <c r="E177" s="89"/>
      <c r="F177" s="89"/>
      <c r="G177" s="51"/>
      <c r="H177" s="2"/>
      <c r="I177" s="2"/>
      <c r="J177" s="2"/>
      <c r="K177" s="2"/>
      <c r="L177" s="2"/>
    </row>
    <row r="178" spans="1:12" x14ac:dyDescent="0.2">
      <c r="A178" s="2"/>
      <c r="B178" s="2"/>
      <c r="C178" s="89"/>
      <c r="D178" s="89"/>
      <c r="E178" s="89"/>
      <c r="F178" s="89"/>
      <c r="G178" s="51"/>
      <c r="H178" s="2"/>
      <c r="I178" s="2"/>
      <c r="J178" s="2"/>
      <c r="K178" s="2"/>
      <c r="L178" s="2"/>
    </row>
    <row r="179" spans="1:12" x14ac:dyDescent="0.2">
      <c r="A179" s="2"/>
      <c r="B179" s="2"/>
      <c r="C179" s="89"/>
      <c r="D179" s="89"/>
      <c r="E179" s="89"/>
      <c r="F179" s="89"/>
      <c r="G179" s="51"/>
      <c r="H179" s="2"/>
      <c r="I179" s="2"/>
      <c r="J179" s="2"/>
      <c r="K179" s="2"/>
      <c r="L179" s="2"/>
    </row>
    <row r="180" spans="1:12" x14ac:dyDescent="0.2">
      <c r="A180" s="2"/>
      <c r="B180" s="2"/>
      <c r="C180" s="89"/>
      <c r="D180" s="89"/>
      <c r="E180" s="89"/>
      <c r="F180" s="89"/>
      <c r="G180" s="51"/>
      <c r="H180" s="2"/>
      <c r="I180" s="2"/>
      <c r="J180" s="2"/>
      <c r="K180" s="2"/>
      <c r="L180" s="2"/>
    </row>
    <row r="181" spans="1:12" ht="15.75" x14ac:dyDescent="0.25">
      <c r="A181" s="52"/>
      <c r="B181" s="2"/>
      <c r="C181" s="89"/>
      <c r="D181" s="89"/>
      <c r="E181" s="89"/>
      <c r="F181" s="89"/>
      <c r="G181" s="51"/>
      <c r="H181" s="2"/>
      <c r="I181" s="2"/>
      <c r="J181" s="2"/>
      <c r="K181" s="2"/>
      <c r="L181" s="2"/>
    </row>
    <row r="182" spans="1:12" x14ac:dyDescent="0.2">
      <c r="A182" s="2"/>
      <c r="B182" s="2"/>
      <c r="C182" s="89"/>
      <c r="D182" s="89"/>
      <c r="E182" s="89"/>
      <c r="F182" s="89"/>
      <c r="G182" s="51"/>
      <c r="H182" s="2"/>
      <c r="I182" s="2"/>
      <c r="J182" s="2"/>
      <c r="K182" s="2"/>
      <c r="L182" s="2"/>
    </row>
    <row r="183" spans="1:12" x14ac:dyDescent="0.2">
      <c r="A183" s="2"/>
      <c r="B183" s="2"/>
      <c r="C183" s="89"/>
      <c r="D183" s="89"/>
      <c r="E183" s="89"/>
      <c r="F183" s="89"/>
      <c r="G183" s="51"/>
      <c r="H183" s="2"/>
      <c r="I183" s="2"/>
      <c r="J183" s="2"/>
      <c r="K183" s="2"/>
      <c r="L183" s="2"/>
    </row>
    <row r="184" spans="1:12" ht="15.75" x14ac:dyDescent="0.25">
      <c r="A184" s="52"/>
      <c r="B184" s="52"/>
      <c r="C184" s="89"/>
      <c r="D184" s="89"/>
      <c r="E184" s="89"/>
      <c r="F184" s="89"/>
      <c r="G184" s="51"/>
      <c r="H184" s="2"/>
      <c r="I184" s="2"/>
      <c r="J184" s="2"/>
      <c r="K184" s="2"/>
      <c r="L184" s="2"/>
    </row>
    <row r="185" spans="1:12" x14ac:dyDescent="0.2">
      <c r="A185" s="2"/>
      <c r="B185" s="2"/>
      <c r="C185" s="89"/>
      <c r="D185" s="89"/>
      <c r="E185" s="89"/>
      <c r="F185" s="89"/>
      <c r="G185" s="51"/>
      <c r="H185" s="2"/>
      <c r="I185" s="2"/>
      <c r="J185" s="2"/>
      <c r="K185" s="2"/>
      <c r="L185" s="2"/>
    </row>
    <row r="186" spans="1:12" x14ac:dyDescent="0.2">
      <c r="A186" s="2"/>
      <c r="B186" s="2"/>
      <c r="C186" s="89"/>
      <c r="D186" s="89"/>
      <c r="E186" s="89"/>
      <c r="F186" s="89"/>
      <c r="G186" s="51"/>
      <c r="H186" s="2"/>
      <c r="I186" s="2"/>
      <c r="J186" s="2"/>
      <c r="K186" s="2"/>
      <c r="L186" s="2"/>
    </row>
    <row r="187" spans="1:12" x14ac:dyDescent="0.2">
      <c r="A187" s="2"/>
      <c r="B187" s="2"/>
      <c r="C187" s="89"/>
      <c r="D187" s="89"/>
      <c r="E187" s="89"/>
      <c r="F187" s="89"/>
      <c r="G187" s="51"/>
      <c r="H187" s="2"/>
      <c r="I187" s="2"/>
      <c r="J187" s="2"/>
      <c r="K187" s="2"/>
      <c r="L187" s="2"/>
    </row>
    <row r="188" spans="1:12" x14ac:dyDescent="0.2">
      <c r="A188" s="2"/>
      <c r="B188" s="2"/>
      <c r="C188" s="89"/>
      <c r="D188" s="89"/>
      <c r="E188" s="89"/>
      <c r="F188" s="89"/>
      <c r="G188" s="51"/>
      <c r="H188" s="2"/>
      <c r="I188" s="2"/>
      <c r="J188" s="2"/>
      <c r="K188" s="2"/>
      <c r="L188" s="2"/>
    </row>
    <row r="189" spans="1:12" x14ac:dyDescent="0.2">
      <c r="A189" s="2"/>
      <c r="B189" s="2"/>
      <c r="C189" s="89"/>
      <c r="D189" s="89"/>
      <c r="E189" s="89"/>
      <c r="F189" s="89"/>
      <c r="G189" s="51"/>
      <c r="H189" s="2"/>
      <c r="I189" s="2"/>
      <c r="J189" s="2"/>
      <c r="K189" s="2"/>
      <c r="L189" s="2"/>
    </row>
    <row r="190" spans="1:12" x14ac:dyDescent="0.2">
      <c r="A190" s="2"/>
      <c r="B190" s="2"/>
      <c r="C190" s="89"/>
      <c r="D190" s="89"/>
      <c r="E190" s="89"/>
      <c r="F190" s="89"/>
      <c r="G190" s="51"/>
      <c r="H190" s="2"/>
      <c r="I190" s="2"/>
      <c r="J190" s="2"/>
      <c r="K190" s="2"/>
      <c r="L190" s="2"/>
    </row>
    <row r="191" spans="1:12" x14ac:dyDescent="0.2">
      <c r="A191" s="2"/>
      <c r="B191" s="2"/>
      <c r="C191" s="89"/>
      <c r="D191" s="89"/>
      <c r="E191" s="89"/>
      <c r="F191" s="89"/>
      <c r="G191" s="51"/>
      <c r="H191" s="2"/>
      <c r="I191" s="2"/>
      <c r="J191" s="2"/>
      <c r="K191" s="2"/>
      <c r="L191" s="2"/>
    </row>
    <row r="192" spans="1:12" x14ac:dyDescent="0.2">
      <c r="A192" s="2"/>
      <c r="B192" s="2"/>
      <c r="C192" s="89"/>
      <c r="D192" s="89"/>
      <c r="E192" s="89"/>
      <c r="F192" s="89"/>
      <c r="G192" s="51"/>
      <c r="H192" s="2"/>
      <c r="I192" s="2"/>
      <c r="J192" s="2"/>
      <c r="K192" s="2"/>
      <c r="L192" s="2"/>
    </row>
    <row r="193" spans="1:12" x14ac:dyDescent="0.2">
      <c r="A193" s="2"/>
      <c r="B193" s="2"/>
      <c r="C193" s="89"/>
      <c r="D193" s="89"/>
      <c r="E193" s="89"/>
      <c r="F193" s="89"/>
      <c r="G193" s="51"/>
      <c r="H193" s="2"/>
      <c r="I193" s="2"/>
      <c r="J193" s="2"/>
      <c r="K193" s="2"/>
      <c r="L193" s="2"/>
    </row>
    <row r="194" spans="1:12" x14ac:dyDescent="0.2">
      <c r="A194" s="2"/>
      <c r="B194" s="2"/>
      <c r="C194" s="89"/>
      <c r="D194" s="89"/>
      <c r="E194" s="89"/>
      <c r="F194" s="89"/>
      <c r="G194" s="51"/>
      <c r="H194" s="2"/>
      <c r="I194" s="2"/>
      <c r="J194" s="2"/>
      <c r="K194" s="2"/>
      <c r="L194" s="2"/>
    </row>
    <row r="195" spans="1:12" x14ac:dyDescent="0.2">
      <c r="A195" s="2"/>
      <c r="B195" s="2"/>
      <c r="C195" s="89"/>
      <c r="D195" s="89"/>
      <c r="E195" s="89"/>
      <c r="F195" s="89"/>
      <c r="G195" s="51"/>
      <c r="H195" s="2"/>
      <c r="I195" s="2"/>
      <c r="J195" s="2"/>
      <c r="K195" s="2"/>
      <c r="L195" s="2"/>
    </row>
    <row r="196" spans="1:12" x14ac:dyDescent="0.2">
      <c r="A196" s="2"/>
      <c r="B196" s="2"/>
      <c r="C196" s="89"/>
      <c r="D196" s="89"/>
      <c r="E196" s="89"/>
      <c r="F196" s="89"/>
      <c r="G196" s="51"/>
      <c r="H196" s="2"/>
      <c r="I196" s="2"/>
      <c r="J196" s="2"/>
      <c r="K196" s="2"/>
      <c r="L196" s="2"/>
    </row>
    <row r="197" spans="1:12" x14ac:dyDescent="0.2">
      <c r="A197" s="2"/>
      <c r="B197" s="2"/>
      <c r="C197" s="89"/>
      <c r="D197" s="89"/>
      <c r="E197" s="89"/>
      <c r="F197" s="89"/>
      <c r="G197" s="51"/>
      <c r="H197" s="2"/>
      <c r="I197" s="2"/>
      <c r="J197" s="2"/>
      <c r="K197" s="2"/>
      <c r="L197" s="2"/>
    </row>
    <row r="198" spans="1:12" x14ac:dyDescent="0.2">
      <c r="A198" s="2"/>
      <c r="B198" s="2"/>
      <c r="C198" s="89"/>
      <c r="D198" s="89"/>
      <c r="E198" s="89"/>
      <c r="F198" s="89"/>
      <c r="G198" s="51"/>
      <c r="H198" s="2"/>
      <c r="I198" s="2"/>
      <c r="J198" s="2"/>
      <c r="K198" s="2"/>
      <c r="L198" s="2"/>
    </row>
    <row r="199" spans="1:12" x14ac:dyDescent="0.2">
      <c r="A199" s="2"/>
      <c r="B199" s="2"/>
      <c r="C199" s="89"/>
      <c r="D199" s="89"/>
      <c r="E199" s="89"/>
      <c r="F199" s="89"/>
      <c r="G199" s="51"/>
      <c r="H199" s="2"/>
      <c r="I199" s="2"/>
      <c r="J199" s="2"/>
      <c r="K199" s="2"/>
      <c r="L199" s="2"/>
    </row>
    <row r="200" spans="1:12" x14ac:dyDescent="0.2">
      <c r="A200" s="2"/>
      <c r="B200" s="2"/>
      <c r="C200" s="89"/>
      <c r="D200" s="89"/>
      <c r="E200" s="89"/>
      <c r="F200" s="89"/>
      <c r="G200" s="51"/>
      <c r="H200" s="2"/>
      <c r="I200" s="2"/>
      <c r="J200" s="2"/>
      <c r="K200" s="2"/>
      <c r="L200" s="2"/>
    </row>
    <row r="201" spans="1:12" x14ac:dyDescent="0.2">
      <c r="A201" s="2"/>
      <c r="B201" s="2"/>
      <c r="C201" s="89"/>
      <c r="D201" s="89"/>
      <c r="E201" s="89"/>
      <c r="F201" s="89"/>
      <c r="G201" s="51"/>
      <c r="H201" s="2"/>
      <c r="I201" s="2"/>
      <c r="J201" s="2"/>
      <c r="K201" s="2"/>
      <c r="L201" s="2"/>
    </row>
    <row r="202" spans="1:12" x14ac:dyDescent="0.2">
      <c r="A202" s="2"/>
      <c r="B202" s="2"/>
      <c r="C202" s="89"/>
      <c r="D202" s="89"/>
      <c r="E202" s="89"/>
      <c r="F202" s="89"/>
      <c r="G202" s="51"/>
      <c r="H202" s="2"/>
      <c r="I202" s="2"/>
      <c r="J202" s="2"/>
      <c r="K202" s="2"/>
      <c r="L202" s="2"/>
    </row>
    <row r="203" spans="1:12" x14ac:dyDescent="0.2">
      <c r="A203" s="2"/>
      <c r="B203" s="2"/>
      <c r="C203" s="89"/>
      <c r="D203" s="89"/>
      <c r="E203" s="89"/>
      <c r="F203" s="89"/>
      <c r="G203" s="51"/>
      <c r="H203" s="2"/>
      <c r="I203" s="2"/>
      <c r="J203" s="2"/>
      <c r="K203" s="2"/>
      <c r="L203" s="2"/>
    </row>
    <row r="204" spans="1:12" x14ac:dyDescent="0.2">
      <c r="A204" s="2"/>
      <c r="B204" s="2"/>
      <c r="C204" s="89"/>
      <c r="D204" s="89"/>
      <c r="E204" s="89"/>
      <c r="F204" s="89"/>
      <c r="G204" s="51"/>
      <c r="H204" s="2"/>
      <c r="I204" s="2"/>
      <c r="J204" s="2"/>
      <c r="K204" s="2"/>
      <c r="L204" s="2"/>
    </row>
    <row r="205" spans="1:12" x14ac:dyDescent="0.2">
      <c r="A205" s="2"/>
      <c r="B205" s="2"/>
      <c r="C205" s="89"/>
      <c r="D205" s="89"/>
      <c r="E205" s="89"/>
      <c r="F205" s="89"/>
      <c r="G205" s="51"/>
      <c r="H205" s="2"/>
      <c r="I205" s="2"/>
      <c r="J205" s="2"/>
      <c r="K205" s="2"/>
      <c r="L205" s="2"/>
    </row>
    <row r="206" spans="1:12" x14ac:dyDescent="0.2">
      <c r="A206" s="2"/>
      <c r="B206" s="2"/>
      <c r="C206" s="89"/>
      <c r="D206" s="89"/>
      <c r="E206" s="89"/>
      <c r="F206" s="89"/>
      <c r="G206" s="51"/>
      <c r="H206" s="2"/>
      <c r="I206" s="2"/>
      <c r="J206" s="2"/>
      <c r="K206" s="2"/>
      <c r="L206" s="2"/>
    </row>
    <row r="207" spans="1:12" x14ac:dyDescent="0.2">
      <c r="A207" s="2"/>
      <c r="B207" s="2"/>
      <c r="C207" s="89"/>
      <c r="D207" s="89"/>
      <c r="E207" s="89"/>
      <c r="F207" s="89"/>
      <c r="G207" s="51"/>
      <c r="H207" s="2"/>
      <c r="I207" s="2"/>
      <c r="J207" s="2"/>
      <c r="K207" s="2"/>
      <c r="L207" s="2"/>
    </row>
    <row r="208" spans="1:12" x14ac:dyDescent="0.2">
      <c r="A208" s="2"/>
      <c r="B208" s="2"/>
      <c r="C208" s="89"/>
      <c r="D208" s="89"/>
      <c r="E208" s="89"/>
      <c r="F208" s="89"/>
      <c r="G208" s="51"/>
      <c r="H208" s="2"/>
      <c r="I208" s="2"/>
      <c r="J208" s="2"/>
      <c r="K208" s="2"/>
      <c r="L208" s="2"/>
    </row>
    <row r="209" spans="1:12" x14ac:dyDescent="0.2">
      <c r="A209" s="2"/>
      <c r="B209" s="2"/>
      <c r="C209" s="89"/>
      <c r="D209" s="89"/>
      <c r="E209" s="89"/>
      <c r="F209" s="89"/>
      <c r="G209" s="51"/>
      <c r="H209" s="2"/>
      <c r="I209" s="2"/>
      <c r="J209" s="2"/>
      <c r="K209" s="2"/>
      <c r="L209" s="2"/>
    </row>
    <row r="210" spans="1:12" x14ac:dyDescent="0.2">
      <c r="A210" s="2"/>
      <c r="B210" s="2"/>
      <c r="C210" s="89"/>
      <c r="D210" s="89"/>
      <c r="E210" s="89"/>
      <c r="F210" s="89"/>
      <c r="G210" s="51"/>
      <c r="H210" s="2"/>
      <c r="I210" s="2"/>
      <c r="J210" s="2"/>
      <c r="K210" s="2"/>
      <c r="L210" s="2"/>
    </row>
    <row r="211" spans="1:12" x14ac:dyDescent="0.2">
      <c r="A211" s="2"/>
      <c r="B211" s="2"/>
      <c r="C211" s="89"/>
      <c r="D211" s="89"/>
      <c r="E211" s="89"/>
      <c r="F211" s="89"/>
      <c r="G211" s="51"/>
      <c r="H211" s="2"/>
      <c r="I211" s="2"/>
      <c r="J211" s="2"/>
      <c r="K211" s="2"/>
      <c r="L211" s="2"/>
    </row>
    <row r="212" spans="1:12" x14ac:dyDescent="0.2">
      <c r="A212" s="2"/>
      <c r="B212" s="2"/>
      <c r="C212" s="89"/>
      <c r="D212" s="89"/>
      <c r="E212" s="89"/>
      <c r="F212" s="89"/>
      <c r="G212" s="51"/>
      <c r="H212" s="2"/>
      <c r="I212" s="2"/>
      <c r="J212" s="2"/>
      <c r="K212" s="2"/>
      <c r="L212" s="2"/>
    </row>
    <row r="213" spans="1:12" x14ac:dyDescent="0.2">
      <c r="A213" s="2"/>
      <c r="B213" s="2"/>
      <c r="C213" s="89"/>
      <c r="D213" s="89"/>
      <c r="E213" s="89"/>
      <c r="F213" s="89"/>
      <c r="G213" s="51"/>
      <c r="H213" s="2"/>
      <c r="I213" s="2"/>
      <c r="J213" s="2"/>
      <c r="K213" s="2"/>
      <c r="L213" s="2"/>
    </row>
    <row r="214" spans="1:12" x14ac:dyDescent="0.2">
      <c r="A214" s="2"/>
      <c r="B214" s="2"/>
      <c r="C214" s="89"/>
      <c r="D214" s="89"/>
      <c r="E214" s="89"/>
      <c r="F214" s="89"/>
      <c r="G214" s="51"/>
      <c r="H214" s="2"/>
      <c r="I214" s="2"/>
      <c r="J214" s="2"/>
      <c r="K214" s="2"/>
      <c r="L214" s="2"/>
    </row>
    <row r="215" spans="1:12" x14ac:dyDescent="0.2">
      <c r="A215" s="2"/>
      <c r="B215" s="2"/>
      <c r="C215" s="89"/>
      <c r="D215" s="89"/>
      <c r="E215" s="89"/>
      <c r="F215" s="89"/>
      <c r="G215" s="51"/>
      <c r="H215" s="2"/>
      <c r="I215" s="2"/>
      <c r="J215" s="2"/>
      <c r="K215" s="2"/>
      <c r="L215" s="2"/>
    </row>
    <row r="216" spans="1:12" x14ac:dyDescent="0.2">
      <c r="A216" s="2"/>
      <c r="B216" s="2"/>
      <c r="C216" s="89"/>
      <c r="D216" s="89"/>
      <c r="E216" s="89"/>
      <c r="F216" s="89"/>
      <c r="G216" s="51"/>
      <c r="H216" s="2"/>
      <c r="I216" s="2"/>
      <c r="J216" s="2"/>
      <c r="K216" s="2"/>
      <c r="L216" s="2"/>
    </row>
    <row r="217" spans="1:12" x14ac:dyDescent="0.2">
      <c r="A217" s="2"/>
      <c r="B217" s="2"/>
      <c r="C217" s="89"/>
      <c r="D217" s="89"/>
      <c r="E217" s="89"/>
      <c r="F217" s="89"/>
      <c r="G217" s="51"/>
      <c r="H217" s="2"/>
      <c r="I217" s="2"/>
      <c r="J217" s="2"/>
      <c r="K217" s="2"/>
      <c r="L217" s="2"/>
    </row>
    <row r="218" spans="1:12" x14ac:dyDescent="0.2">
      <c r="A218" s="2"/>
      <c r="B218" s="2"/>
      <c r="C218" s="89"/>
      <c r="D218" s="89"/>
      <c r="E218" s="89"/>
      <c r="F218" s="89"/>
      <c r="G218" s="51"/>
      <c r="H218" s="2"/>
      <c r="I218" s="2"/>
      <c r="J218" s="2"/>
      <c r="K218" s="2"/>
      <c r="L218" s="2"/>
    </row>
    <row r="219" spans="1:12" x14ac:dyDescent="0.2">
      <c r="A219" s="2"/>
      <c r="B219" s="2"/>
      <c r="C219" s="89"/>
      <c r="D219" s="89"/>
      <c r="E219" s="89"/>
      <c r="F219" s="89"/>
      <c r="G219" s="51"/>
      <c r="H219" s="2"/>
      <c r="I219" s="2"/>
      <c r="J219" s="2"/>
      <c r="K219" s="2"/>
      <c r="L219" s="2"/>
    </row>
    <row r="220" spans="1:12" x14ac:dyDescent="0.2">
      <c r="A220" s="2"/>
      <c r="B220" s="2"/>
      <c r="C220" s="89"/>
      <c r="D220" s="89"/>
      <c r="E220" s="89"/>
      <c r="F220" s="89"/>
      <c r="G220" s="51"/>
      <c r="H220" s="2"/>
      <c r="I220" s="2"/>
      <c r="J220" s="2"/>
      <c r="K220" s="2"/>
      <c r="L220" s="2"/>
    </row>
    <row r="221" spans="1:12" x14ac:dyDescent="0.2">
      <c r="A221" s="2"/>
      <c r="B221" s="2"/>
      <c r="C221" s="89"/>
      <c r="D221" s="89"/>
      <c r="E221" s="89"/>
      <c r="F221" s="89"/>
      <c r="G221" s="51"/>
      <c r="H221" s="2"/>
      <c r="I221" s="2"/>
      <c r="J221" s="2"/>
      <c r="K221" s="2"/>
      <c r="L221" s="2"/>
    </row>
    <row r="222" spans="1:12" x14ac:dyDescent="0.2">
      <c r="A222" s="2"/>
      <c r="B222" s="2"/>
      <c r="C222" s="89"/>
      <c r="D222" s="89"/>
      <c r="E222" s="89"/>
      <c r="F222" s="89"/>
      <c r="G222" s="51"/>
      <c r="H222" s="2"/>
      <c r="I222" s="2"/>
      <c r="J222" s="2"/>
      <c r="K222" s="2"/>
      <c r="L222" s="2"/>
    </row>
    <row r="223" spans="1:12" x14ac:dyDescent="0.2">
      <c r="A223" s="2"/>
      <c r="B223" s="2"/>
      <c r="C223" s="89"/>
      <c r="D223" s="89"/>
      <c r="E223" s="89"/>
      <c r="F223" s="89"/>
      <c r="G223" s="51"/>
      <c r="H223" s="2"/>
      <c r="I223" s="2"/>
      <c r="J223" s="2"/>
      <c r="K223" s="2"/>
      <c r="L223" s="2"/>
    </row>
    <row r="224" spans="1:12" x14ac:dyDescent="0.2">
      <c r="A224" s="2"/>
      <c r="B224" s="2"/>
      <c r="C224" s="89"/>
      <c r="D224" s="89"/>
      <c r="E224" s="89"/>
      <c r="F224" s="89"/>
      <c r="G224" s="51"/>
      <c r="H224" s="2"/>
      <c r="I224" s="2"/>
      <c r="J224" s="2"/>
      <c r="K224" s="2"/>
      <c r="L224" s="2"/>
    </row>
    <row r="225" spans="1:12" x14ac:dyDescent="0.2">
      <c r="A225" s="2"/>
      <c r="B225" s="2"/>
      <c r="C225" s="89"/>
      <c r="D225" s="89"/>
      <c r="E225" s="89"/>
      <c r="F225" s="89"/>
      <c r="G225" s="51"/>
      <c r="H225" s="2"/>
      <c r="I225" s="2"/>
      <c r="J225" s="2"/>
      <c r="K225" s="2"/>
      <c r="L225" s="2"/>
    </row>
    <row r="226" spans="1:12" x14ac:dyDescent="0.2">
      <c r="A226" s="2"/>
      <c r="B226" s="2"/>
      <c r="C226" s="89"/>
      <c r="D226" s="89"/>
      <c r="E226" s="89"/>
      <c r="F226" s="89"/>
      <c r="G226" s="51"/>
      <c r="H226" s="2"/>
      <c r="I226" s="2"/>
      <c r="J226" s="2"/>
      <c r="K226" s="2"/>
      <c r="L226" s="2"/>
    </row>
    <row r="227" spans="1:12" x14ac:dyDescent="0.2">
      <c r="A227" s="2"/>
      <c r="B227" s="2"/>
      <c r="C227" s="89"/>
      <c r="D227" s="89"/>
      <c r="E227" s="89"/>
      <c r="F227" s="89"/>
      <c r="G227" s="51"/>
      <c r="H227" s="2"/>
      <c r="I227" s="2"/>
      <c r="J227" s="2"/>
      <c r="K227" s="2"/>
      <c r="L227" s="2"/>
    </row>
    <row r="228" spans="1:12" x14ac:dyDescent="0.2">
      <c r="A228" s="2"/>
      <c r="B228" s="2"/>
      <c r="C228" s="89"/>
      <c r="D228" s="89"/>
      <c r="E228" s="89"/>
      <c r="F228" s="89"/>
      <c r="G228" s="51"/>
      <c r="H228" s="2"/>
      <c r="I228" s="2"/>
      <c r="J228" s="2"/>
      <c r="K228" s="2"/>
      <c r="L228" s="2"/>
    </row>
    <row r="229" spans="1:12" x14ac:dyDescent="0.2">
      <c r="A229" s="2"/>
      <c r="B229" s="2"/>
      <c r="C229" s="89"/>
      <c r="D229" s="89"/>
      <c r="E229" s="89"/>
      <c r="F229" s="89"/>
      <c r="G229" s="51"/>
      <c r="H229" s="2"/>
      <c r="I229" s="2"/>
      <c r="J229" s="2"/>
      <c r="K229" s="2"/>
      <c r="L229" s="2"/>
    </row>
    <row r="230" spans="1:12" x14ac:dyDescent="0.2">
      <c r="A230" s="2"/>
      <c r="B230" s="2"/>
      <c r="C230" s="89"/>
      <c r="D230" s="89"/>
      <c r="E230" s="89"/>
      <c r="F230" s="89"/>
      <c r="G230" s="51"/>
      <c r="H230" s="2"/>
      <c r="I230" s="2"/>
      <c r="J230" s="2"/>
      <c r="K230" s="2"/>
      <c r="L230" s="2"/>
    </row>
    <row r="231" spans="1:12" x14ac:dyDescent="0.2">
      <c r="A231" s="2"/>
      <c r="B231" s="2"/>
      <c r="C231" s="89"/>
      <c r="D231" s="89"/>
      <c r="E231" s="89"/>
      <c r="F231" s="89"/>
      <c r="G231" s="51"/>
      <c r="H231" s="2"/>
      <c r="I231" s="2"/>
      <c r="J231" s="2"/>
      <c r="K231" s="2"/>
      <c r="L231" s="2"/>
    </row>
    <row r="232" spans="1:12" x14ac:dyDescent="0.2">
      <c r="A232" s="2"/>
      <c r="B232" s="2"/>
      <c r="C232" s="89"/>
      <c r="D232" s="89"/>
      <c r="E232" s="89"/>
      <c r="F232" s="89"/>
      <c r="G232" s="51"/>
      <c r="H232" s="2"/>
      <c r="I232" s="2"/>
      <c r="J232" s="2"/>
      <c r="K232" s="2"/>
      <c r="L232" s="2"/>
    </row>
    <row r="233" spans="1:12" x14ac:dyDescent="0.2">
      <c r="A233" s="2"/>
      <c r="B233" s="2"/>
      <c r="C233" s="89"/>
      <c r="D233" s="89"/>
      <c r="E233" s="89"/>
      <c r="F233" s="89"/>
      <c r="G233" s="51"/>
      <c r="H233" s="2"/>
      <c r="I233" s="2"/>
      <c r="J233" s="2"/>
      <c r="K233" s="2"/>
      <c r="L233" s="2"/>
    </row>
    <row r="234" spans="1:12" x14ac:dyDescent="0.2">
      <c r="A234" s="2"/>
      <c r="B234" s="2"/>
      <c r="C234" s="89"/>
      <c r="D234" s="89"/>
      <c r="E234" s="89"/>
      <c r="F234" s="89"/>
      <c r="G234" s="51"/>
      <c r="H234" s="2"/>
      <c r="I234" s="2"/>
      <c r="J234" s="2"/>
      <c r="K234" s="2"/>
      <c r="L234" s="2"/>
    </row>
    <row r="235" spans="1:12" x14ac:dyDescent="0.2">
      <c r="A235" s="2"/>
      <c r="B235" s="2"/>
      <c r="C235" s="89"/>
      <c r="D235" s="89"/>
      <c r="E235" s="89"/>
      <c r="F235" s="89"/>
      <c r="G235" s="51"/>
      <c r="H235" s="2"/>
      <c r="I235" s="2"/>
      <c r="J235" s="2"/>
      <c r="K235" s="2"/>
      <c r="L235" s="2"/>
    </row>
    <row r="236" spans="1:12" x14ac:dyDescent="0.2">
      <c r="A236" s="2"/>
      <c r="B236" s="2"/>
      <c r="C236" s="89"/>
      <c r="D236" s="89"/>
      <c r="E236" s="89"/>
      <c r="F236" s="89"/>
      <c r="G236" s="51"/>
      <c r="H236" s="2"/>
      <c r="I236" s="2"/>
      <c r="J236" s="2"/>
      <c r="K236" s="2"/>
      <c r="L236" s="2"/>
    </row>
    <row r="237" spans="1:12" x14ac:dyDescent="0.2">
      <c r="A237" s="2"/>
      <c r="B237" s="2"/>
      <c r="C237" s="89"/>
      <c r="D237" s="89"/>
      <c r="E237" s="89"/>
      <c r="F237" s="89"/>
      <c r="G237" s="51"/>
      <c r="H237" s="2"/>
      <c r="I237" s="2"/>
      <c r="J237" s="2"/>
      <c r="K237" s="2"/>
      <c r="L237" s="2"/>
    </row>
    <row r="238" spans="1:12" x14ac:dyDescent="0.2">
      <c r="A238" s="2"/>
      <c r="B238" s="2"/>
      <c r="C238" s="89"/>
      <c r="D238" s="89"/>
      <c r="E238" s="89"/>
      <c r="F238" s="89"/>
      <c r="G238" s="51"/>
      <c r="H238" s="2"/>
      <c r="I238" s="2"/>
      <c r="J238" s="2"/>
      <c r="K238" s="2"/>
      <c r="L238" s="2"/>
    </row>
    <row r="239" spans="1:12" x14ac:dyDescent="0.2">
      <c r="A239" s="2"/>
      <c r="B239" s="2"/>
      <c r="C239" s="89"/>
      <c r="D239" s="89"/>
      <c r="E239" s="89"/>
      <c r="F239" s="89"/>
      <c r="G239" s="51"/>
      <c r="H239" s="2"/>
      <c r="I239" s="2"/>
      <c r="J239" s="2"/>
      <c r="K239" s="2"/>
      <c r="L239" s="2"/>
    </row>
    <row r="240" spans="1:12" x14ac:dyDescent="0.2">
      <c r="A240" s="2"/>
      <c r="B240" s="2"/>
      <c r="C240" s="89"/>
      <c r="D240" s="89"/>
      <c r="E240" s="89"/>
      <c r="F240" s="89"/>
      <c r="G240" s="51"/>
      <c r="H240" s="2"/>
      <c r="I240" s="2"/>
      <c r="J240" s="2"/>
      <c r="K240" s="2"/>
      <c r="L240" s="2"/>
    </row>
    <row r="241" spans="1:12" x14ac:dyDescent="0.2">
      <c r="A241" s="2"/>
      <c r="B241" s="2"/>
      <c r="C241" s="89"/>
      <c r="D241" s="89"/>
      <c r="E241" s="89"/>
      <c r="F241" s="89"/>
      <c r="G241" s="51"/>
      <c r="H241" s="2"/>
      <c r="I241" s="2"/>
      <c r="J241" s="2"/>
      <c r="K241" s="2"/>
      <c r="L241" s="2"/>
    </row>
    <row r="242" spans="1:12" x14ac:dyDescent="0.2">
      <c r="A242" s="2"/>
      <c r="B242" s="2"/>
      <c r="C242" s="89"/>
      <c r="D242" s="89"/>
      <c r="E242" s="89"/>
      <c r="F242" s="89"/>
      <c r="G242" s="51"/>
      <c r="H242" s="2"/>
      <c r="I242" s="2"/>
      <c r="J242" s="2"/>
      <c r="K242" s="2"/>
      <c r="L242" s="2"/>
    </row>
    <row r="243" spans="1:12" x14ac:dyDescent="0.2">
      <c r="A243" s="2"/>
      <c r="B243" s="2"/>
      <c r="C243" s="89"/>
      <c r="D243" s="89"/>
      <c r="E243" s="89"/>
      <c r="F243" s="89"/>
      <c r="G243" s="51"/>
      <c r="H243" s="2"/>
      <c r="I243" s="2"/>
      <c r="J243" s="2"/>
      <c r="K243" s="2"/>
      <c r="L243" s="2"/>
    </row>
    <row r="244" spans="1:12" x14ac:dyDescent="0.2">
      <c r="A244" s="2"/>
      <c r="B244" s="2"/>
      <c r="C244" s="89"/>
      <c r="D244" s="89"/>
      <c r="E244" s="89"/>
      <c r="F244" s="89"/>
      <c r="G244" s="51"/>
      <c r="H244" s="2"/>
      <c r="I244" s="2"/>
      <c r="J244" s="2"/>
      <c r="K244" s="2"/>
      <c r="L244" s="2"/>
    </row>
    <row r="245" spans="1:12" x14ac:dyDescent="0.2">
      <c r="A245" s="2"/>
      <c r="B245" s="2"/>
      <c r="C245" s="89"/>
      <c r="D245" s="89"/>
      <c r="E245" s="89"/>
      <c r="F245" s="89"/>
      <c r="G245" s="51"/>
      <c r="H245" s="2"/>
      <c r="I245" s="2"/>
      <c r="J245" s="2"/>
      <c r="K245" s="2"/>
      <c r="L245" s="2"/>
    </row>
    <row r="246" spans="1:12" x14ac:dyDescent="0.2">
      <c r="A246" s="2"/>
      <c r="B246" s="2"/>
      <c r="C246" s="89"/>
      <c r="D246" s="89"/>
      <c r="E246" s="89"/>
      <c r="F246" s="89"/>
      <c r="G246" s="51"/>
      <c r="H246" s="2"/>
      <c r="I246" s="2"/>
      <c r="J246" s="2"/>
      <c r="K246" s="2"/>
      <c r="L246" s="2"/>
    </row>
    <row r="247" spans="1:12" x14ac:dyDescent="0.2">
      <c r="A247" s="2"/>
      <c r="B247" s="2"/>
      <c r="C247" s="89"/>
      <c r="D247" s="89"/>
      <c r="E247" s="89"/>
      <c r="F247" s="89"/>
      <c r="G247" s="51"/>
      <c r="H247" s="2"/>
      <c r="I247" s="2"/>
      <c r="J247" s="2"/>
      <c r="K247" s="2"/>
      <c r="L247" s="2"/>
    </row>
    <row r="248" spans="1:12" x14ac:dyDescent="0.2">
      <c r="A248" s="2"/>
      <c r="B248" s="2"/>
      <c r="C248" s="89"/>
      <c r="D248" s="89"/>
      <c r="E248" s="89"/>
      <c r="F248" s="89"/>
      <c r="G248" s="51"/>
      <c r="H248" s="2"/>
      <c r="I248" s="2"/>
      <c r="J248" s="2"/>
      <c r="K248" s="2"/>
      <c r="L248" s="2"/>
    </row>
    <row r="249" spans="1:12" x14ac:dyDescent="0.2">
      <c r="A249" s="2"/>
      <c r="B249" s="2"/>
      <c r="C249" s="89"/>
      <c r="D249" s="89"/>
      <c r="E249" s="89"/>
      <c r="F249" s="89"/>
      <c r="G249" s="51"/>
      <c r="H249" s="2"/>
      <c r="I249" s="2"/>
      <c r="J249" s="2"/>
      <c r="K249" s="2"/>
      <c r="L249" s="2"/>
    </row>
    <row r="250" spans="1:12" x14ac:dyDescent="0.2">
      <c r="A250" s="2"/>
      <c r="B250" s="2"/>
      <c r="C250" s="89"/>
      <c r="D250" s="89"/>
      <c r="E250" s="89"/>
      <c r="F250" s="89"/>
      <c r="G250" s="51"/>
      <c r="H250" s="2"/>
      <c r="I250" s="2"/>
      <c r="J250" s="2"/>
      <c r="K250" s="2"/>
      <c r="L250" s="2"/>
    </row>
    <row r="251" spans="1:12" x14ac:dyDescent="0.2">
      <c r="A251" s="2"/>
      <c r="B251" s="2"/>
      <c r="C251" s="89"/>
      <c r="D251" s="89"/>
      <c r="E251" s="89"/>
      <c r="F251" s="89"/>
      <c r="G251" s="51"/>
      <c r="H251" s="2"/>
      <c r="I251" s="2"/>
      <c r="J251" s="2"/>
      <c r="K251" s="2"/>
      <c r="L251" s="2"/>
    </row>
    <row r="252" spans="1:12" x14ac:dyDescent="0.2">
      <c r="A252" s="2"/>
      <c r="B252" s="2"/>
      <c r="C252" s="89"/>
      <c r="D252" s="89"/>
      <c r="E252" s="89"/>
      <c r="F252" s="89"/>
      <c r="G252" s="51"/>
      <c r="H252" s="2"/>
      <c r="I252" s="2"/>
      <c r="J252" s="2"/>
      <c r="K252" s="2"/>
      <c r="L252" s="2"/>
    </row>
    <row r="253" spans="1:12" x14ac:dyDescent="0.2">
      <c r="A253" s="2"/>
      <c r="B253" s="2"/>
      <c r="C253" s="89"/>
      <c r="D253" s="89"/>
      <c r="E253" s="89"/>
      <c r="F253" s="89"/>
      <c r="G253" s="51"/>
      <c r="H253" s="2"/>
      <c r="I253" s="2"/>
      <c r="J253" s="2"/>
      <c r="K253" s="2"/>
      <c r="L253" s="2"/>
    </row>
    <row r="254" spans="1:12" x14ac:dyDescent="0.2">
      <c r="A254" s="2"/>
      <c r="B254" s="2"/>
      <c r="C254" s="89"/>
      <c r="D254" s="89"/>
      <c r="E254" s="89"/>
      <c r="F254" s="89"/>
      <c r="G254" s="51"/>
      <c r="H254" s="2"/>
      <c r="I254" s="2"/>
      <c r="J254" s="2"/>
      <c r="K254" s="2"/>
      <c r="L254" s="2"/>
    </row>
    <row r="255" spans="1:12" x14ac:dyDescent="0.2">
      <c r="A255" s="2"/>
      <c r="B255" s="2"/>
      <c r="C255" s="89"/>
      <c r="D255" s="89"/>
      <c r="E255" s="89"/>
      <c r="F255" s="89"/>
      <c r="G255" s="51"/>
      <c r="H255" s="2"/>
      <c r="I255" s="2"/>
      <c r="J255" s="2"/>
      <c r="K255" s="2"/>
      <c r="L255" s="2"/>
    </row>
    <row r="256" spans="1:12" x14ac:dyDescent="0.2">
      <c r="A256" s="2"/>
      <c r="B256" s="2"/>
      <c r="C256" s="89"/>
      <c r="D256" s="89"/>
      <c r="E256" s="89"/>
      <c r="F256" s="89"/>
      <c r="G256" s="51"/>
      <c r="H256" s="2"/>
      <c r="I256" s="2"/>
      <c r="J256" s="2"/>
      <c r="K256" s="2"/>
      <c r="L256" s="2"/>
    </row>
    <row r="257" spans="1:12" x14ac:dyDescent="0.2">
      <c r="A257" s="2"/>
      <c r="B257" s="2"/>
      <c r="C257" s="89"/>
      <c r="D257" s="89"/>
      <c r="E257" s="89"/>
      <c r="F257" s="89"/>
      <c r="G257" s="51"/>
      <c r="H257" s="2"/>
      <c r="I257" s="2"/>
      <c r="J257" s="2"/>
      <c r="K257" s="2"/>
      <c r="L257" s="2"/>
    </row>
    <row r="258" spans="1:12" x14ac:dyDescent="0.2">
      <c r="A258" s="2"/>
      <c r="B258" s="2"/>
      <c r="C258" s="89"/>
      <c r="D258" s="89"/>
      <c r="E258" s="89"/>
      <c r="F258" s="89"/>
      <c r="G258" s="51"/>
      <c r="H258" s="2"/>
      <c r="I258" s="2"/>
      <c r="J258" s="2"/>
      <c r="K258" s="2"/>
      <c r="L258" s="2"/>
    </row>
    <row r="259" spans="1:12" x14ac:dyDescent="0.2">
      <c r="A259" s="2"/>
      <c r="B259" s="2"/>
      <c r="C259" s="89"/>
      <c r="D259" s="89"/>
      <c r="E259" s="89"/>
      <c r="F259" s="89"/>
      <c r="G259" s="51"/>
      <c r="H259" s="2"/>
      <c r="I259" s="2"/>
      <c r="J259" s="2"/>
      <c r="K259" s="2"/>
      <c r="L259" s="2"/>
    </row>
    <row r="260" spans="1:12" x14ac:dyDescent="0.2">
      <c r="A260" s="2"/>
      <c r="B260" s="2"/>
      <c r="C260" s="89"/>
      <c r="D260" s="89"/>
      <c r="E260" s="89"/>
      <c r="F260" s="89"/>
      <c r="G260" s="51"/>
      <c r="H260" s="2"/>
      <c r="I260" s="2"/>
      <c r="J260" s="2"/>
      <c r="K260" s="2"/>
      <c r="L260" s="2"/>
    </row>
    <row r="261" spans="1:12" x14ac:dyDescent="0.2">
      <c r="A261" s="2"/>
      <c r="B261" s="2"/>
      <c r="C261" s="89"/>
      <c r="D261" s="89"/>
      <c r="E261" s="89"/>
      <c r="F261" s="89"/>
      <c r="G261" s="51"/>
      <c r="H261" s="2"/>
      <c r="I261" s="2"/>
      <c r="J261" s="2"/>
      <c r="K261" s="2"/>
      <c r="L261" s="2"/>
    </row>
    <row r="262" spans="1:12" x14ac:dyDescent="0.2">
      <c r="A262" s="2"/>
      <c r="B262" s="2"/>
      <c r="C262" s="89"/>
      <c r="D262" s="89"/>
      <c r="E262" s="89"/>
      <c r="F262" s="89"/>
      <c r="G262" s="51"/>
      <c r="H262" s="2"/>
      <c r="I262" s="2"/>
      <c r="J262" s="2"/>
      <c r="K262" s="2"/>
      <c r="L262" s="2"/>
    </row>
    <row r="263" spans="1:12" x14ac:dyDescent="0.2">
      <c r="A263" s="2"/>
      <c r="B263" s="2"/>
      <c r="C263" s="89"/>
      <c r="D263" s="89"/>
      <c r="E263" s="89"/>
      <c r="F263" s="89"/>
      <c r="G263" s="51"/>
      <c r="H263" s="2"/>
      <c r="I263" s="2"/>
      <c r="J263" s="2"/>
      <c r="K263" s="2"/>
      <c r="L263" s="2"/>
    </row>
    <row r="264" spans="1:12" x14ac:dyDescent="0.2">
      <c r="A264" s="2"/>
      <c r="B264" s="2"/>
      <c r="C264" s="89"/>
      <c r="D264" s="89"/>
      <c r="E264" s="89"/>
      <c r="F264" s="89"/>
      <c r="G264" s="51"/>
      <c r="H264" s="2"/>
      <c r="I264" s="2"/>
      <c r="J264" s="2"/>
      <c r="K264" s="2"/>
      <c r="L264" s="2"/>
    </row>
    <row r="265" spans="1:12" x14ac:dyDescent="0.2">
      <c r="A265" s="2"/>
      <c r="B265" s="2"/>
      <c r="C265" s="89"/>
      <c r="D265" s="89"/>
      <c r="E265" s="89"/>
      <c r="F265" s="89"/>
      <c r="G265" s="51"/>
      <c r="H265" s="2"/>
      <c r="I265" s="2"/>
      <c r="J265" s="2"/>
      <c r="K265" s="2"/>
      <c r="L265" s="2"/>
    </row>
    <row r="266" spans="1:12" x14ac:dyDescent="0.2">
      <c r="A266" s="2"/>
      <c r="B266" s="2"/>
      <c r="C266" s="89"/>
      <c r="D266" s="89"/>
      <c r="E266" s="89"/>
      <c r="F266" s="89"/>
      <c r="G266" s="51"/>
      <c r="H266" s="2"/>
      <c r="I266" s="2"/>
      <c r="J266" s="2"/>
      <c r="K266" s="2"/>
      <c r="L266" s="2"/>
    </row>
    <row r="267" spans="1:12" x14ac:dyDescent="0.2">
      <c r="A267" s="2"/>
      <c r="B267" s="2"/>
      <c r="C267" s="89"/>
      <c r="D267" s="89"/>
      <c r="E267" s="89"/>
      <c r="F267" s="89"/>
      <c r="G267" s="51"/>
      <c r="H267" s="2"/>
      <c r="I267" s="2"/>
      <c r="J267" s="2"/>
      <c r="K267" s="2"/>
      <c r="L267" s="2"/>
    </row>
    <row r="268" spans="1:12" x14ac:dyDescent="0.2">
      <c r="A268" s="2"/>
      <c r="B268" s="2"/>
      <c r="C268" s="76"/>
      <c r="D268" s="76"/>
      <c r="E268" s="76"/>
      <c r="F268" s="76"/>
      <c r="G268" s="51"/>
      <c r="H268" s="2"/>
      <c r="I268" s="2"/>
      <c r="J268" s="2"/>
      <c r="K268" s="2"/>
      <c r="L268" s="2"/>
    </row>
    <row r="269" spans="1:12" x14ac:dyDescent="0.2">
      <c r="A269" s="2"/>
      <c r="B269" s="2"/>
      <c r="C269" s="76"/>
      <c r="D269" s="76"/>
      <c r="E269" s="76"/>
      <c r="F269" s="76"/>
      <c r="G269" s="51"/>
      <c r="H269" s="2"/>
      <c r="I269" s="2"/>
      <c r="J269" s="2"/>
      <c r="K269" s="2"/>
      <c r="L269" s="2"/>
    </row>
    <row r="270" spans="1:12" x14ac:dyDescent="0.2">
      <c r="A270" s="2"/>
      <c r="B270" s="2"/>
      <c r="C270" s="76"/>
      <c r="D270" s="76"/>
      <c r="E270" s="76"/>
      <c r="F270" s="76"/>
      <c r="G270" s="51"/>
      <c r="H270" s="2"/>
      <c r="I270" s="2"/>
      <c r="J270" s="2"/>
      <c r="K270" s="2"/>
      <c r="L270" s="2"/>
    </row>
    <row r="271" spans="1:12" x14ac:dyDescent="0.2">
      <c r="A271" s="2"/>
      <c r="B271" s="2"/>
      <c r="C271" s="76"/>
      <c r="D271" s="76"/>
      <c r="E271" s="76"/>
      <c r="F271" s="76"/>
      <c r="G271" s="51"/>
      <c r="H271" s="2"/>
      <c r="I271" s="2"/>
      <c r="J271" s="2"/>
      <c r="K271" s="2"/>
      <c r="L271" s="2"/>
    </row>
    <row r="272" spans="1:12" x14ac:dyDescent="0.2">
      <c r="A272" s="2"/>
      <c r="B272" s="2"/>
      <c r="C272" s="76"/>
      <c r="D272" s="76"/>
      <c r="E272" s="76"/>
      <c r="F272" s="76"/>
      <c r="G272" s="51"/>
      <c r="H272" s="2"/>
      <c r="I272" s="2"/>
      <c r="J272" s="2"/>
      <c r="K272" s="2"/>
      <c r="L272" s="2"/>
    </row>
    <row r="273" spans="1:12" x14ac:dyDescent="0.2">
      <c r="A273" s="2"/>
      <c r="B273" s="2"/>
      <c r="C273" s="76"/>
      <c r="D273" s="76"/>
      <c r="E273" s="76"/>
      <c r="F273" s="76"/>
      <c r="G273" s="51"/>
      <c r="H273" s="2"/>
      <c r="I273" s="2"/>
      <c r="J273" s="2"/>
      <c r="K273" s="2"/>
      <c r="L273" s="2"/>
    </row>
    <row r="274" spans="1:12" x14ac:dyDescent="0.2">
      <c r="A274" s="2"/>
      <c r="B274" s="2"/>
      <c r="C274" s="76"/>
      <c r="D274" s="76"/>
      <c r="E274" s="76"/>
      <c r="F274" s="76"/>
      <c r="G274" s="51"/>
      <c r="H274" s="2"/>
      <c r="I274" s="2"/>
      <c r="J274" s="2"/>
      <c r="K274" s="2"/>
      <c r="L274" s="2"/>
    </row>
    <row r="275" spans="1:12" x14ac:dyDescent="0.2">
      <c r="A275" s="2"/>
      <c r="B275" s="2"/>
      <c r="C275" s="76"/>
      <c r="D275" s="76"/>
      <c r="E275" s="76"/>
      <c r="F275" s="76"/>
      <c r="G275" s="51"/>
      <c r="H275" s="2"/>
      <c r="I275" s="2"/>
      <c r="J275" s="2"/>
      <c r="K275" s="2"/>
      <c r="L275" s="2"/>
    </row>
    <row r="276" spans="1:12" x14ac:dyDescent="0.2">
      <c r="A276" s="2"/>
      <c r="B276" s="2"/>
      <c r="C276" s="76"/>
      <c r="D276" s="76"/>
      <c r="E276" s="76"/>
      <c r="F276" s="76"/>
      <c r="G276" s="51"/>
      <c r="H276" s="2"/>
      <c r="I276" s="2"/>
      <c r="J276" s="2"/>
      <c r="K276" s="2"/>
      <c r="L276" s="2"/>
    </row>
    <row r="277" spans="1:12" x14ac:dyDescent="0.2">
      <c r="A277" s="2"/>
      <c r="B277" s="2"/>
      <c r="C277" s="76"/>
      <c r="D277" s="76"/>
      <c r="E277" s="76"/>
      <c r="F277" s="76"/>
      <c r="G277" s="51"/>
      <c r="H277" s="2"/>
      <c r="I277" s="2"/>
      <c r="J277" s="2"/>
      <c r="K277" s="2"/>
      <c r="L277" s="2"/>
    </row>
    <row r="278" spans="1:12" x14ac:dyDescent="0.2">
      <c r="A278" s="2"/>
      <c r="B278" s="2"/>
      <c r="C278" s="76"/>
      <c r="D278" s="76"/>
      <c r="E278" s="76"/>
      <c r="F278" s="76"/>
      <c r="G278" s="51"/>
      <c r="H278" s="2"/>
      <c r="I278" s="2"/>
      <c r="J278" s="2"/>
      <c r="K278" s="2"/>
      <c r="L278" s="2"/>
    </row>
    <row r="279" spans="1:12" x14ac:dyDescent="0.2">
      <c r="A279" s="2"/>
      <c r="B279" s="2"/>
      <c r="C279" s="76"/>
      <c r="D279" s="76"/>
      <c r="E279" s="76"/>
      <c r="F279" s="76"/>
      <c r="G279" s="51"/>
      <c r="H279" s="2"/>
      <c r="I279" s="2"/>
      <c r="J279" s="2"/>
      <c r="K279" s="2"/>
      <c r="L279" s="2"/>
    </row>
    <row r="280" spans="1:12" x14ac:dyDescent="0.2">
      <c r="A280" s="2"/>
      <c r="B280" s="2"/>
      <c r="C280" s="76"/>
      <c r="D280" s="76"/>
      <c r="E280" s="76"/>
      <c r="F280" s="76"/>
      <c r="G280" s="51"/>
      <c r="H280" s="2"/>
      <c r="I280" s="2"/>
      <c r="J280" s="2"/>
      <c r="K280" s="2"/>
      <c r="L280" s="2"/>
    </row>
    <row r="281" spans="1:12" x14ac:dyDescent="0.2">
      <c r="A281" s="2"/>
      <c r="B281" s="2"/>
      <c r="C281" s="76"/>
      <c r="D281" s="76"/>
      <c r="E281" s="76"/>
      <c r="F281" s="76"/>
      <c r="G281" s="51"/>
      <c r="H281" s="2"/>
      <c r="I281" s="2"/>
      <c r="J281" s="2"/>
      <c r="K281" s="2"/>
      <c r="L281" s="2"/>
    </row>
    <row r="282" spans="1:12" x14ac:dyDescent="0.2">
      <c r="A282" s="2"/>
      <c r="B282" s="2"/>
      <c r="C282" s="76"/>
      <c r="D282" s="76"/>
      <c r="E282" s="76"/>
      <c r="F282" s="76"/>
      <c r="G282" s="51"/>
      <c r="H282" s="2"/>
      <c r="I282" s="2"/>
      <c r="J282" s="2"/>
      <c r="K282" s="2"/>
      <c r="L282" s="2"/>
    </row>
    <row r="283" spans="1:12" x14ac:dyDescent="0.2">
      <c r="A283" s="2"/>
      <c r="B283" s="2"/>
      <c r="C283" s="76"/>
      <c r="D283" s="76"/>
      <c r="E283" s="76"/>
      <c r="F283" s="76"/>
      <c r="G283" s="51"/>
      <c r="H283" s="2"/>
      <c r="I283" s="2"/>
      <c r="J283" s="2"/>
      <c r="K283" s="2"/>
      <c r="L283" s="2"/>
    </row>
    <row r="284" spans="1:12" x14ac:dyDescent="0.2">
      <c r="A284" s="2"/>
      <c r="B284" s="2"/>
      <c r="C284" s="76"/>
      <c r="D284" s="76"/>
      <c r="E284" s="76"/>
      <c r="F284" s="76"/>
      <c r="G284" s="51"/>
      <c r="H284" s="2"/>
      <c r="I284" s="2"/>
      <c r="J284" s="2"/>
      <c r="K284" s="2"/>
      <c r="L284" s="2"/>
    </row>
    <row r="285" spans="1:12" x14ac:dyDescent="0.2">
      <c r="A285" s="2"/>
      <c r="B285" s="2"/>
      <c r="C285" s="76"/>
      <c r="D285" s="76"/>
      <c r="E285" s="76"/>
      <c r="F285" s="76"/>
      <c r="G285" s="51"/>
      <c r="H285" s="2"/>
      <c r="I285" s="2"/>
      <c r="J285" s="2"/>
      <c r="K285" s="2"/>
      <c r="L285" s="2"/>
    </row>
    <row r="286" spans="1:12" x14ac:dyDescent="0.2">
      <c r="A286" s="2"/>
      <c r="B286" s="2"/>
      <c r="C286" s="76"/>
      <c r="D286" s="76"/>
      <c r="E286" s="76"/>
      <c r="F286" s="76"/>
      <c r="G286" s="51"/>
      <c r="H286" s="2"/>
      <c r="I286" s="2"/>
      <c r="J286" s="2"/>
      <c r="K286" s="2"/>
      <c r="L286" s="2"/>
    </row>
    <row r="287" spans="1:12" x14ac:dyDescent="0.2">
      <c r="A287" s="2"/>
      <c r="B287" s="2"/>
      <c r="C287" s="76"/>
      <c r="D287" s="76"/>
      <c r="E287" s="76"/>
      <c r="F287" s="76"/>
      <c r="G287" s="51"/>
      <c r="H287" s="2"/>
      <c r="I287" s="2"/>
      <c r="J287" s="2"/>
      <c r="K287" s="2"/>
      <c r="L287" s="2"/>
    </row>
    <row r="288" spans="1:12" x14ac:dyDescent="0.2">
      <c r="A288" s="2"/>
      <c r="B288" s="2"/>
      <c r="C288" s="76"/>
      <c r="D288" s="76"/>
      <c r="E288" s="76"/>
      <c r="F288" s="76"/>
      <c r="G288" s="51"/>
      <c r="H288" s="2"/>
      <c r="I288" s="2"/>
      <c r="J288" s="2"/>
      <c r="K288" s="2"/>
      <c r="L288" s="2"/>
    </row>
    <row r="289" spans="1:12" x14ac:dyDescent="0.2">
      <c r="A289" s="2"/>
      <c r="B289" s="2"/>
      <c r="C289" s="76"/>
      <c r="D289" s="76"/>
      <c r="E289" s="76"/>
      <c r="F289" s="76"/>
      <c r="G289" s="51"/>
      <c r="H289" s="2"/>
      <c r="I289" s="2"/>
      <c r="J289" s="2"/>
      <c r="K289" s="2"/>
      <c r="L289" s="2"/>
    </row>
    <row r="290" spans="1:12" x14ac:dyDescent="0.2">
      <c r="A290" s="2"/>
      <c r="B290" s="2"/>
      <c r="C290" s="76"/>
      <c r="D290" s="76"/>
      <c r="E290" s="76"/>
      <c r="F290" s="76"/>
      <c r="G290" s="51"/>
      <c r="H290" s="2"/>
      <c r="I290" s="2"/>
      <c r="J290" s="2"/>
      <c r="K290" s="2"/>
      <c r="L290" s="2"/>
    </row>
    <row r="291" spans="1:12" x14ac:dyDescent="0.2">
      <c r="A291" s="2"/>
      <c r="B291" s="2"/>
      <c r="C291" s="76"/>
      <c r="D291" s="76"/>
      <c r="E291" s="76"/>
      <c r="F291" s="76"/>
      <c r="G291" s="51"/>
      <c r="H291" s="2"/>
      <c r="I291" s="2"/>
      <c r="J291" s="2"/>
      <c r="K291" s="2"/>
      <c r="L291" s="2"/>
    </row>
    <row r="292" spans="1:12" x14ac:dyDescent="0.2">
      <c r="A292" s="2"/>
      <c r="B292" s="2"/>
      <c r="C292" s="76"/>
      <c r="D292" s="76"/>
      <c r="E292" s="76"/>
      <c r="F292" s="76"/>
      <c r="G292" s="51"/>
      <c r="H292" s="2"/>
      <c r="I292" s="2"/>
      <c r="J292" s="2"/>
      <c r="K292" s="2"/>
      <c r="L292" s="2"/>
    </row>
    <row r="293" spans="1:12" x14ac:dyDescent="0.2">
      <c r="A293" s="2"/>
      <c r="B293" s="2"/>
      <c r="C293" s="76"/>
      <c r="D293" s="76"/>
      <c r="E293" s="76"/>
      <c r="F293" s="76"/>
      <c r="G293" s="51"/>
      <c r="H293" s="2"/>
      <c r="I293" s="2"/>
      <c r="J293" s="2"/>
      <c r="K293" s="2"/>
      <c r="L293" s="2"/>
    </row>
    <row r="294" spans="1:12" x14ac:dyDescent="0.2">
      <c r="A294" s="2"/>
      <c r="B294" s="2"/>
      <c r="C294" s="76"/>
      <c r="D294" s="76"/>
      <c r="E294" s="76"/>
      <c r="F294" s="76"/>
      <c r="G294" s="51"/>
      <c r="H294" s="2"/>
      <c r="I294" s="2"/>
      <c r="J294" s="2"/>
      <c r="K294" s="2"/>
      <c r="L294" s="2"/>
    </row>
    <row r="295" spans="1:12" x14ac:dyDescent="0.2">
      <c r="A295" s="2"/>
      <c r="B295" s="2"/>
      <c r="C295" s="76"/>
      <c r="D295" s="76"/>
      <c r="E295" s="76"/>
      <c r="F295" s="76"/>
      <c r="G295" s="51"/>
      <c r="H295" s="2"/>
      <c r="I295" s="2"/>
      <c r="J295" s="2"/>
      <c r="K295" s="2"/>
      <c r="L295" s="2"/>
    </row>
    <row r="296" spans="1:12" x14ac:dyDescent="0.2">
      <c r="A296" s="2"/>
      <c r="B296" s="2"/>
      <c r="C296" s="76"/>
      <c r="D296" s="76"/>
      <c r="E296" s="76"/>
      <c r="F296" s="76"/>
      <c r="G296" s="51"/>
      <c r="H296" s="2"/>
      <c r="I296" s="2"/>
      <c r="J296" s="2"/>
      <c r="K296" s="2"/>
      <c r="L296" s="2"/>
    </row>
    <row r="297" spans="1:12" x14ac:dyDescent="0.2">
      <c r="A297" s="2"/>
      <c r="B297" s="2"/>
      <c r="C297" s="76"/>
      <c r="D297" s="76"/>
      <c r="E297" s="76"/>
      <c r="F297" s="76"/>
      <c r="G297" s="51"/>
      <c r="H297" s="2"/>
      <c r="I297" s="2"/>
      <c r="J297" s="2"/>
      <c r="K297" s="2"/>
      <c r="L297" s="2"/>
    </row>
    <row r="298" spans="1:12" x14ac:dyDescent="0.2">
      <c r="A298" s="2"/>
      <c r="B298" s="2"/>
      <c r="C298" s="76"/>
      <c r="D298" s="76"/>
      <c r="E298" s="76"/>
      <c r="F298" s="76"/>
      <c r="G298" s="51"/>
      <c r="H298" s="2"/>
      <c r="I298" s="2"/>
      <c r="J298" s="2"/>
      <c r="K298" s="2"/>
      <c r="L298" s="2"/>
    </row>
    <row r="299" spans="1:12" x14ac:dyDescent="0.2">
      <c r="A299" s="2"/>
      <c r="B299" s="2"/>
      <c r="C299" s="76"/>
      <c r="D299" s="76"/>
      <c r="E299" s="76"/>
      <c r="F299" s="76"/>
      <c r="G299" s="51"/>
      <c r="H299" s="2"/>
      <c r="I299" s="2"/>
      <c r="J299" s="2"/>
      <c r="K299" s="2"/>
      <c r="L299" s="2"/>
    </row>
    <row r="300" spans="1:12" x14ac:dyDescent="0.2">
      <c r="A300" s="2"/>
      <c r="B300" s="2"/>
      <c r="C300" s="76"/>
      <c r="D300" s="76"/>
      <c r="E300" s="76"/>
      <c r="F300" s="76"/>
      <c r="G300" s="51"/>
      <c r="H300" s="2"/>
      <c r="I300" s="2"/>
      <c r="J300" s="2"/>
      <c r="K300" s="2"/>
      <c r="L300" s="2"/>
    </row>
    <row r="301" spans="1:12" x14ac:dyDescent="0.2">
      <c r="A301" s="2"/>
      <c r="B301" s="2"/>
      <c r="C301" s="76"/>
      <c r="D301" s="76"/>
      <c r="E301" s="76"/>
      <c r="F301" s="76"/>
      <c r="G301" s="51"/>
      <c r="H301" s="2"/>
      <c r="I301" s="2"/>
      <c r="J301" s="2"/>
      <c r="K301" s="2"/>
      <c r="L301" s="2"/>
    </row>
    <row r="302" spans="1:12" x14ac:dyDescent="0.2">
      <c r="A302" s="2"/>
      <c r="B302" s="2"/>
      <c r="C302" s="76"/>
      <c r="D302" s="76"/>
      <c r="E302" s="76"/>
      <c r="F302" s="76"/>
      <c r="G302" s="51"/>
      <c r="H302" s="2"/>
      <c r="I302" s="2"/>
      <c r="J302" s="2"/>
      <c r="K302" s="2"/>
      <c r="L302" s="2"/>
    </row>
    <row r="303" spans="1:12" x14ac:dyDescent="0.2">
      <c r="A303" s="2"/>
      <c r="B303" s="2"/>
      <c r="C303" s="76"/>
      <c r="D303" s="76"/>
      <c r="E303" s="76"/>
      <c r="F303" s="76"/>
      <c r="G303" s="51"/>
      <c r="H303" s="2"/>
      <c r="I303" s="2"/>
      <c r="J303" s="2"/>
      <c r="K303" s="2"/>
      <c r="L303" s="2"/>
    </row>
    <row r="304" spans="1:12" x14ac:dyDescent="0.2">
      <c r="A304" s="2"/>
      <c r="B304" s="2"/>
      <c r="C304" s="76"/>
      <c r="D304" s="76"/>
      <c r="E304" s="76"/>
      <c r="F304" s="76"/>
      <c r="G304" s="51"/>
      <c r="H304" s="2"/>
      <c r="I304" s="2"/>
      <c r="J304" s="2"/>
      <c r="K304" s="2"/>
      <c r="L304" s="2"/>
    </row>
    <row r="305" spans="1:12" x14ac:dyDescent="0.2">
      <c r="A305" s="2"/>
      <c r="B305" s="2"/>
      <c r="C305" s="76"/>
      <c r="D305" s="76"/>
      <c r="E305" s="76"/>
      <c r="F305" s="76"/>
      <c r="G305" s="51"/>
      <c r="H305" s="2"/>
      <c r="I305" s="2"/>
      <c r="J305" s="2"/>
      <c r="K305" s="2"/>
      <c r="L305" s="2"/>
    </row>
    <row r="306" spans="1:12" x14ac:dyDescent="0.2">
      <c r="A306" s="2"/>
      <c r="B306" s="2"/>
      <c r="C306" s="76"/>
      <c r="D306" s="76"/>
      <c r="E306" s="76"/>
      <c r="F306" s="76"/>
      <c r="G306" s="51"/>
      <c r="H306" s="2"/>
      <c r="I306" s="2"/>
      <c r="J306" s="2"/>
      <c r="K306" s="2"/>
      <c r="L306" s="2"/>
    </row>
    <row r="307" spans="1:12" x14ac:dyDescent="0.2">
      <c r="A307" s="2"/>
      <c r="B307" s="2"/>
      <c r="C307" s="76"/>
      <c r="D307" s="76"/>
      <c r="E307" s="76"/>
      <c r="F307" s="76"/>
      <c r="G307" s="51"/>
      <c r="H307" s="2"/>
      <c r="I307" s="2"/>
      <c r="J307" s="2"/>
      <c r="K307" s="2"/>
      <c r="L307" s="2"/>
    </row>
    <row r="308" spans="1:12" x14ac:dyDescent="0.2">
      <c r="A308" s="2"/>
      <c r="B308" s="2"/>
      <c r="C308" s="76"/>
      <c r="D308" s="76"/>
      <c r="E308" s="76"/>
      <c r="F308" s="76"/>
      <c r="G308" s="51"/>
      <c r="H308" s="2"/>
      <c r="I308" s="2"/>
      <c r="J308" s="2"/>
      <c r="K308" s="2"/>
      <c r="L308" s="2"/>
    </row>
    <row r="309" spans="1:12" x14ac:dyDescent="0.2">
      <c r="A309" s="2"/>
      <c r="B309" s="2"/>
      <c r="C309" s="76"/>
      <c r="D309" s="76"/>
      <c r="E309" s="76"/>
      <c r="F309" s="76"/>
      <c r="G309" s="51"/>
      <c r="H309" s="2"/>
      <c r="I309" s="2"/>
      <c r="J309" s="2"/>
      <c r="K309" s="2"/>
      <c r="L309" s="2"/>
    </row>
    <row r="310" spans="1:12" x14ac:dyDescent="0.2">
      <c r="A310" s="2"/>
      <c r="B310" s="2"/>
      <c r="C310" s="76"/>
      <c r="D310" s="76"/>
      <c r="E310" s="76"/>
      <c r="F310" s="76"/>
      <c r="G310" s="51"/>
      <c r="H310" s="2"/>
      <c r="I310" s="2"/>
      <c r="J310" s="2"/>
      <c r="K310" s="2"/>
      <c r="L310" s="2"/>
    </row>
    <row r="311" spans="1:12" x14ac:dyDescent="0.2">
      <c r="A311" s="2"/>
      <c r="B311" s="2"/>
      <c r="C311" s="76"/>
      <c r="D311" s="76"/>
      <c r="E311" s="76"/>
      <c r="F311" s="76"/>
      <c r="G311" s="51"/>
      <c r="H311" s="2"/>
      <c r="I311" s="2"/>
      <c r="J311" s="2"/>
      <c r="K311" s="2"/>
      <c r="L311" s="2"/>
    </row>
    <row r="312" spans="1:12" x14ac:dyDescent="0.2">
      <c r="A312" s="2"/>
      <c r="B312" s="2"/>
      <c r="C312" s="76"/>
      <c r="D312" s="76"/>
      <c r="E312" s="76"/>
      <c r="F312" s="76"/>
      <c r="G312" s="51"/>
      <c r="H312" s="2"/>
      <c r="I312" s="2"/>
      <c r="J312" s="2"/>
      <c r="K312" s="2"/>
      <c r="L312" s="2"/>
    </row>
    <row r="313" spans="1:12" x14ac:dyDescent="0.2">
      <c r="A313" s="2"/>
      <c r="B313" s="2"/>
      <c r="C313" s="76"/>
      <c r="D313" s="76"/>
      <c r="E313" s="76"/>
      <c r="F313" s="76"/>
      <c r="G313" s="51"/>
      <c r="H313" s="2"/>
      <c r="I313" s="2"/>
      <c r="J313" s="2"/>
      <c r="K313" s="2"/>
      <c r="L313" s="2"/>
    </row>
    <row r="314" spans="1:12" x14ac:dyDescent="0.2">
      <c r="A314" s="2"/>
      <c r="B314" s="2"/>
      <c r="C314" s="76"/>
      <c r="D314" s="76"/>
      <c r="E314" s="76"/>
      <c r="F314" s="76"/>
      <c r="G314" s="51"/>
      <c r="H314" s="2"/>
      <c r="I314" s="2"/>
      <c r="J314" s="2"/>
      <c r="K314" s="2"/>
      <c r="L314" s="2"/>
    </row>
    <row r="315" spans="1:12" x14ac:dyDescent="0.2">
      <c r="A315" s="2"/>
      <c r="B315" s="2"/>
      <c r="C315" s="76"/>
      <c r="D315" s="76"/>
      <c r="E315" s="76"/>
      <c r="F315" s="76"/>
      <c r="G315" s="51"/>
      <c r="H315" s="2"/>
      <c r="I315" s="2"/>
      <c r="J315" s="2"/>
      <c r="K315" s="2"/>
      <c r="L315" s="2"/>
    </row>
    <row r="316" spans="1:12" x14ac:dyDescent="0.2">
      <c r="A316" s="2"/>
      <c r="B316" s="2"/>
      <c r="C316" s="76"/>
      <c r="D316" s="76"/>
      <c r="E316" s="76"/>
      <c r="F316" s="76"/>
      <c r="G316" s="51"/>
      <c r="H316" s="2"/>
      <c r="I316" s="2"/>
      <c r="J316" s="2"/>
      <c r="K316" s="2"/>
      <c r="L316" s="2"/>
    </row>
    <row r="317" spans="1:12" x14ac:dyDescent="0.2">
      <c r="A317" s="2"/>
      <c r="B317" s="2"/>
      <c r="C317" s="76"/>
      <c r="D317" s="76"/>
      <c r="E317" s="76"/>
      <c r="F317" s="76"/>
      <c r="G317" s="51"/>
      <c r="H317" s="2"/>
      <c r="I317" s="2"/>
      <c r="J317" s="2"/>
      <c r="K317" s="2"/>
      <c r="L317" s="2"/>
    </row>
    <row r="318" spans="1:12" x14ac:dyDescent="0.2">
      <c r="A318" s="2"/>
      <c r="B318" s="2"/>
      <c r="C318" s="76"/>
      <c r="D318" s="76"/>
      <c r="E318" s="76"/>
      <c r="F318" s="76"/>
      <c r="G318" s="51"/>
      <c r="H318" s="2"/>
      <c r="I318" s="2"/>
      <c r="J318" s="2"/>
      <c r="K318" s="2"/>
      <c r="L318" s="2"/>
    </row>
    <row r="319" spans="1:12" x14ac:dyDescent="0.2">
      <c r="A319" s="2"/>
      <c r="B319" s="2"/>
      <c r="C319" s="76"/>
      <c r="D319" s="76"/>
      <c r="E319" s="76"/>
      <c r="F319" s="76"/>
      <c r="G319" s="51"/>
      <c r="H319" s="2"/>
      <c r="I319" s="2"/>
      <c r="J319" s="2"/>
      <c r="K319" s="2"/>
      <c r="L319" s="2"/>
    </row>
    <row r="320" spans="1:12" x14ac:dyDescent="0.2">
      <c r="A320" s="2"/>
      <c r="B320" s="2"/>
      <c r="C320" s="76"/>
      <c r="D320" s="76"/>
      <c r="E320" s="76"/>
      <c r="F320" s="76"/>
      <c r="G320" s="51"/>
      <c r="H320" s="2"/>
      <c r="I320" s="2"/>
      <c r="J320" s="2"/>
      <c r="K320" s="2"/>
      <c r="L320" s="2"/>
    </row>
    <row r="321" spans="1:12" x14ac:dyDescent="0.2">
      <c r="A321" s="2"/>
      <c r="B321" s="2"/>
      <c r="C321" s="76"/>
      <c r="D321" s="76"/>
      <c r="E321" s="76"/>
      <c r="F321" s="76"/>
      <c r="G321" s="51"/>
      <c r="H321" s="2"/>
      <c r="I321" s="2"/>
      <c r="J321" s="2"/>
      <c r="K321" s="2"/>
      <c r="L321" s="2"/>
    </row>
    <row r="322" spans="1:12" x14ac:dyDescent="0.2">
      <c r="A322" s="2"/>
      <c r="B322" s="2"/>
      <c r="C322" s="76"/>
      <c r="D322" s="76"/>
      <c r="E322" s="76"/>
      <c r="F322" s="76"/>
      <c r="G322" s="51"/>
      <c r="H322" s="2"/>
      <c r="I322" s="2"/>
      <c r="J322" s="2"/>
      <c r="K322" s="2"/>
      <c r="L322" s="2"/>
    </row>
    <row r="323" spans="1:12" x14ac:dyDescent="0.2">
      <c r="A323" s="2"/>
      <c r="B323" s="2"/>
      <c r="C323" s="76"/>
      <c r="D323" s="76"/>
      <c r="E323" s="76"/>
      <c r="F323" s="76"/>
      <c r="G323" s="51"/>
      <c r="H323" s="2"/>
      <c r="I323" s="2"/>
      <c r="J323" s="2"/>
      <c r="K323" s="2"/>
      <c r="L323" s="2"/>
    </row>
    <row r="324" spans="1:12" x14ac:dyDescent="0.2">
      <c r="A324" s="2"/>
      <c r="B324" s="2"/>
      <c r="C324" s="76"/>
      <c r="D324" s="76"/>
      <c r="E324" s="76"/>
      <c r="F324" s="76"/>
      <c r="G324" s="51"/>
      <c r="H324" s="2"/>
      <c r="I324" s="2"/>
      <c r="J324" s="2"/>
      <c r="K324" s="2"/>
      <c r="L324" s="2"/>
    </row>
    <row r="325" spans="1:12" x14ac:dyDescent="0.2">
      <c r="A325" s="2"/>
      <c r="B325" s="2"/>
      <c r="C325" s="76"/>
      <c r="D325" s="76"/>
      <c r="E325" s="76"/>
      <c r="F325" s="76"/>
      <c r="G325" s="51"/>
      <c r="H325" s="2"/>
      <c r="I325" s="2"/>
      <c r="J325" s="2"/>
      <c r="K325" s="2"/>
      <c r="L325" s="2"/>
    </row>
    <row r="326" spans="1:12" x14ac:dyDescent="0.2">
      <c r="A326" s="2"/>
      <c r="B326" s="2"/>
      <c r="C326" s="76"/>
      <c r="D326" s="76"/>
      <c r="E326" s="76"/>
      <c r="F326" s="76"/>
      <c r="G326" s="51"/>
      <c r="H326" s="2"/>
      <c r="I326" s="2"/>
      <c r="J326" s="2"/>
      <c r="K326" s="2"/>
      <c r="L326" s="2"/>
    </row>
    <row r="327" spans="1:12" x14ac:dyDescent="0.2">
      <c r="A327" s="2"/>
      <c r="B327" s="2"/>
      <c r="C327" s="76"/>
      <c r="D327" s="76"/>
      <c r="E327" s="76"/>
      <c r="F327" s="76"/>
      <c r="G327" s="51"/>
      <c r="H327" s="2"/>
      <c r="I327" s="2"/>
      <c r="J327" s="2"/>
      <c r="K327" s="2"/>
      <c r="L327" s="2"/>
    </row>
    <row r="328" spans="1:12" x14ac:dyDescent="0.2">
      <c r="A328" s="2"/>
      <c r="B328" s="2"/>
      <c r="C328" s="76"/>
      <c r="D328" s="76"/>
      <c r="E328" s="76"/>
      <c r="F328" s="76"/>
      <c r="G328" s="51"/>
      <c r="H328" s="2"/>
      <c r="I328" s="2"/>
      <c r="J328" s="2"/>
      <c r="K328" s="2"/>
      <c r="L328" s="2"/>
    </row>
    <row r="329" spans="1:12" x14ac:dyDescent="0.2">
      <c r="A329" s="2"/>
      <c r="B329" s="2"/>
      <c r="C329" s="76"/>
      <c r="D329" s="76"/>
      <c r="E329" s="76"/>
      <c r="F329" s="76"/>
      <c r="G329" s="51"/>
      <c r="H329" s="2"/>
      <c r="I329" s="2"/>
      <c r="J329" s="2"/>
      <c r="K329" s="2"/>
      <c r="L329" s="2"/>
    </row>
    <row r="330" spans="1:12" x14ac:dyDescent="0.2">
      <c r="A330" s="2"/>
      <c r="B330" s="2"/>
      <c r="C330" s="76"/>
      <c r="D330" s="76"/>
      <c r="E330" s="76"/>
      <c r="F330" s="76"/>
      <c r="G330" s="51"/>
      <c r="H330" s="2"/>
      <c r="I330" s="2"/>
      <c r="J330" s="2"/>
      <c r="K330" s="2"/>
      <c r="L330" s="2"/>
    </row>
    <row r="331" spans="1:12" x14ac:dyDescent="0.2">
      <c r="A331" s="2"/>
      <c r="B331" s="2"/>
      <c r="C331" s="76"/>
      <c r="D331" s="76"/>
      <c r="E331" s="76"/>
      <c r="F331" s="76"/>
      <c r="G331" s="51"/>
      <c r="H331" s="2"/>
      <c r="I331" s="2"/>
      <c r="J331" s="2"/>
      <c r="K331" s="2"/>
      <c r="L331" s="2"/>
    </row>
    <row r="332" spans="1:12" x14ac:dyDescent="0.2">
      <c r="A332" s="2"/>
      <c r="B332" s="2"/>
      <c r="C332" s="76"/>
      <c r="D332" s="76"/>
      <c r="E332" s="76"/>
      <c r="F332" s="76"/>
      <c r="G332" s="51"/>
      <c r="H332" s="2"/>
      <c r="I332" s="2"/>
      <c r="J332" s="2"/>
      <c r="K332" s="2"/>
      <c r="L332" s="2"/>
    </row>
    <row r="333" spans="1:12" x14ac:dyDescent="0.2">
      <c r="A333" s="2"/>
      <c r="B333" s="2"/>
      <c r="C333" s="76"/>
      <c r="D333" s="76"/>
      <c r="E333" s="76"/>
      <c r="F333" s="76"/>
      <c r="G333" s="51"/>
      <c r="H333" s="2"/>
      <c r="I333" s="2"/>
      <c r="J333" s="2"/>
      <c r="K333" s="2"/>
      <c r="L333" s="2"/>
    </row>
    <row r="334" spans="1:12" x14ac:dyDescent="0.2">
      <c r="A334" s="2"/>
      <c r="B334" s="2"/>
      <c r="C334" s="76"/>
      <c r="D334" s="76"/>
      <c r="E334" s="76"/>
      <c r="F334" s="76"/>
      <c r="G334" s="51"/>
      <c r="H334" s="2"/>
      <c r="I334" s="2"/>
      <c r="J334" s="2"/>
      <c r="K334" s="2"/>
      <c r="L334" s="2"/>
    </row>
    <row r="335" spans="1:12" x14ac:dyDescent="0.2">
      <c r="A335" s="2"/>
      <c r="B335" s="2"/>
      <c r="C335" s="76"/>
      <c r="D335" s="76"/>
      <c r="E335" s="76"/>
      <c r="F335" s="76"/>
      <c r="G335" s="51"/>
      <c r="H335" s="2"/>
      <c r="I335" s="2"/>
      <c r="J335" s="2"/>
      <c r="K335" s="2"/>
      <c r="L335" s="2"/>
    </row>
    <row r="336" spans="1:12" x14ac:dyDescent="0.2">
      <c r="A336" s="2"/>
      <c r="B336" s="2"/>
      <c r="C336" s="76"/>
      <c r="D336" s="76"/>
      <c r="E336" s="76"/>
      <c r="F336" s="76"/>
      <c r="G336" s="51"/>
      <c r="H336" s="2"/>
      <c r="I336" s="2"/>
      <c r="J336" s="2"/>
      <c r="K336" s="2"/>
      <c r="L336" s="2"/>
    </row>
    <row r="337" spans="1:12" x14ac:dyDescent="0.2">
      <c r="A337" s="2"/>
      <c r="B337" s="2"/>
      <c r="C337" s="76"/>
      <c r="D337" s="76"/>
      <c r="E337" s="76"/>
      <c r="F337" s="76"/>
      <c r="G337" s="51"/>
      <c r="H337" s="2"/>
      <c r="I337" s="2"/>
      <c r="J337" s="2"/>
      <c r="K337" s="2"/>
      <c r="L337" s="2"/>
    </row>
    <row r="338" spans="1:12" x14ac:dyDescent="0.2">
      <c r="A338" s="2"/>
      <c r="B338" s="2"/>
      <c r="C338" s="76"/>
      <c r="D338" s="76"/>
      <c r="E338" s="76"/>
      <c r="F338" s="76"/>
      <c r="G338" s="51"/>
      <c r="H338" s="2"/>
      <c r="I338" s="2"/>
      <c r="J338" s="2"/>
      <c r="K338" s="2"/>
      <c r="L338" s="2"/>
    </row>
    <row r="339" spans="1:12" x14ac:dyDescent="0.2">
      <c r="A339" s="2"/>
      <c r="B339" s="2"/>
      <c r="C339" s="76"/>
      <c r="D339" s="76"/>
      <c r="E339" s="76"/>
      <c r="F339" s="76"/>
      <c r="G339" s="51"/>
      <c r="H339" s="2"/>
      <c r="I339" s="2"/>
      <c r="J339" s="2"/>
      <c r="K339" s="2"/>
      <c r="L339" s="2"/>
    </row>
    <row r="340" spans="1:12" x14ac:dyDescent="0.2">
      <c r="A340" s="2"/>
      <c r="B340" s="2"/>
      <c r="C340" s="76"/>
      <c r="D340" s="76"/>
      <c r="E340" s="76"/>
      <c r="F340" s="76"/>
      <c r="G340" s="51"/>
      <c r="H340" s="2"/>
      <c r="I340" s="2"/>
      <c r="J340" s="2"/>
      <c r="K340" s="2"/>
      <c r="L340" s="2"/>
    </row>
    <row r="341" spans="1:12" x14ac:dyDescent="0.2">
      <c r="A341" s="2"/>
      <c r="B341" s="2"/>
      <c r="C341" s="76"/>
      <c r="D341" s="76"/>
      <c r="E341" s="76"/>
      <c r="F341" s="76"/>
      <c r="G341" s="51"/>
      <c r="H341" s="2"/>
      <c r="I341" s="2"/>
      <c r="J341" s="2"/>
      <c r="K341" s="2"/>
      <c r="L341" s="2"/>
    </row>
    <row r="342" spans="1:12" x14ac:dyDescent="0.2">
      <c r="A342" s="2"/>
      <c r="B342" s="2"/>
      <c r="C342" s="76"/>
      <c r="D342" s="76"/>
      <c r="E342" s="76"/>
      <c r="F342" s="76"/>
      <c r="G342" s="51"/>
      <c r="H342" s="2"/>
      <c r="I342" s="2"/>
      <c r="J342" s="2"/>
      <c r="K342" s="2"/>
      <c r="L342" s="2"/>
    </row>
    <row r="343" spans="1:12" x14ac:dyDescent="0.2">
      <c r="A343" s="2"/>
      <c r="B343" s="2"/>
      <c r="C343" s="76"/>
      <c r="D343" s="76"/>
      <c r="E343" s="76"/>
      <c r="F343" s="76"/>
      <c r="G343" s="51"/>
      <c r="H343" s="2"/>
      <c r="I343" s="2"/>
      <c r="J343" s="2"/>
      <c r="K343" s="2"/>
      <c r="L343" s="2"/>
    </row>
    <row r="344" spans="1:12" x14ac:dyDescent="0.2">
      <c r="A344" s="2"/>
      <c r="B344" s="2"/>
      <c r="C344" s="76"/>
      <c r="D344" s="76"/>
      <c r="E344" s="76"/>
      <c r="F344" s="76"/>
      <c r="G344" s="51"/>
      <c r="H344" s="2"/>
      <c r="I344" s="2"/>
      <c r="J344" s="2"/>
      <c r="K344" s="2"/>
      <c r="L344" s="2"/>
    </row>
    <row r="345" spans="1:12" x14ac:dyDescent="0.2">
      <c r="A345" s="2"/>
      <c r="B345" s="2"/>
      <c r="C345" s="76"/>
      <c r="D345" s="76"/>
      <c r="E345" s="76"/>
      <c r="F345" s="76"/>
      <c r="G345" s="51"/>
      <c r="H345" s="2"/>
      <c r="I345" s="2"/>
      <c r="J345" s="2"/>
      <c r="K345" s="2"/>
      <c r="L345" s="2"/>
    </row>
    <row r="346" spans="1:12" x14ac:dyDescent="0.2">
      <c r="A346" s="2"/>
      <c r="B346" s="2"/>
      <c r="C346" s="76"/>
      <c r="D346" s="76"/>
      <c r="E346" s="76"/>
      <c r="F346" s="76"/>
      <c r="G346" s="51"/>
      <c r="H346" s="2"/>
      <c r="I346" s="2"/>
      <c r="J346" s="2"/>
      <c r="K346" s="2"/>
      <c r="L346" s="2"/>
    </row>
    <row r="347" spans="1:12" x14ac:dyDescent="0.2">
      <c r="A347" s="2"/>
      <c r="B347" s="2"/>
      <c r="C347" s="76"/>
      <c r="D347" s="76"/>
      <c r="E347" s="76"/>
      <c r="F347" s="76"/>
      <c r="G347" s="51"/>
      <c r="H347" s="2"/>
      <c r="I347" s="2"/>
      <c r="J347" s="2"/>
      <c r="K347" s="2"/>
      <c r="L347" s="2"/>
    </row>
    <row r="348" spans="1:12" x14ac:dyDescent="0.2">
      <c r="A348" s="2"/>
      <c r="B348" s="2"/>
      <c r="C348" s="76"/>
      <c r="D348" s="76"/>
      <c r="E348" s="76"/>
      <c r="F348" s="76"/>
      <c r="G348" s="51"/>
      <c r="H348" s="2"/>
      <c r="I348" s="2"/>
      <c r="J348" s="2"/>
      <c r="K348" s="2"/>
      <c r="L348" s="2"/>
    </row>
    <row r="349" spans="1:12" x14ac:dyDescent="0.2">
      <c r="A349" s="2"/>
      <c r="B349" s="2"/>
      <c r="C349" s="76"/>
      <c r="D349" s="76"/>
      <c r="E349" s="76"/>
      <c r="F349" s="76"/>
      <c r="G349" s="51"/>
      <c r="H349" s="2"/>
      <c r="I349" s="2"/>
      <c r="J349" s="2"/>
      <c r="K349" s="2"/>
      <c r="L349" s="2"/>
    </row>
    <row r="350" spans="1:12" x14ac:dyDescent="0.2">
      <c r="A350" s="2"/>
      <c r="B350" s="2"/>
      <c r="C350" s="76"/>
      <c r="D350" s="76"/>
      <c r="E350" s="76"/>
      <c r="F350" s="76"/>
      <c r="G350" s="51"/>
      <c r="H350" s="2"/>
      <c r="I350" s="2"/>
      <c r="J350" s="2"/>
      <c r="K350" s="2"/>
      <c r="L350" s="2"/>
    </row>
    <row r="351" spans="1:12" x14ac:dyDescent="0.2">
      <c r="A351" s="2"/>
      <c r="B351" s="2"/>
      <c r="C351" s="76"/>
      <c r="D351" s="76"/>
      <c r="E351" s="76"/>
      <c r="F351" s="76"/>
      <c r="G351" s="51"/>
      <c r="H351" s="2"/>
      <c r="I351" s="2"/>
      <c r="J351" s="2"/>
      <c r="K351" s="2"/>
      <c r="L351" s="2"/>
    </row>
    <row r="352" spans="1:12" x14ac:dyDescent="0.2">
      <c r="A352" s="2"/>
      <c r="B352" s="2"/>
      <c r="C352" s="76"/>
      <c r="D352" s="76"/>
      <c r="E352" s="76"/>
      <c r="F352" s="76"/>
      <c r="G352" s="51"/>
      <c r="H352" s="2"/>
      <c r="I352" s="2"/>
      <c r="J352" s="2"/>
      <c r="K352" s="2"/>
      <c r="L352" s="2"/>
    </row>
    <row r="353" spans="1:12" x14ac:dyDescent="0.2">
      <c r="A353" s="2"/>
      <c r="B353" s="2"/>
      <c r="C353" s="76"/>
      <c r="D353" s="76"/>
      <c r="E353" s="76"/>
      <c r="F353" s="76"/>
      <c r="G353" s="51"/>
      <c r="H353" s="2"/>
      <c r="I353" s="2"/>
      <c r="J353" s="2"/>
      <c r="K353" s="2"/>
      <c r="L353" s="2"/>
    </row>
    <row r="354" spans="1:12" x14ac:dyDescent="0.2">
      <c r="A354" s="2"/>
      <c r="B354" s="2"/>
      <c r="C354" s="76"/>
      <c r="D354" s="76"/>
      <c r="E354" s="76"/>
      <c r="F354" s="76"/>
      <c r="G354" s="51"/>
      <c r="H354" s="2"/>
      <c r="I354" s="2"/>
      <c r="J354" s="2"/>
      <c r="K354" s="2"/>
      <c r="L354" s="2"/>
    </row>
    <row r="355" spans="1:12" x14ac:dyDescent="0.2">
      <c r="A355" s="2"/>
      <c r="B355" s="2"/>
      <c r="C355" s="76"/>
      <c r="D355" s="76"/>
      <c r="E355" s="76"/>
      <c r="F355" s="76"/>
      <c r="G355" s="51"/>
      <c r="H355" s="2"/>
      <c r="I355" s="2"/>
      <c r="J355" s="2"/>
      <c r="K355" s="2"/>
      <c r="L355" s="2"/>
    </row>
    <row r="356" spans="1:12" x14ac:dyDescent="0.2">
      <c r="A356" s="2"/>
      <c r="B356" s="2"/>
      <c r="C356" s="76"/>
      <c r="D356" s="76"/>
      <c r="E356" s="76"/>
      <c r="F356" s="76"/>
      <c r="G356" s="51"/>
      <c r="H356" s="2"/>
      <c r="I356" s="2"/>
      <c r="J356" s="2"/>
      <c r="K356" s="2"/>
      <c r="L356" s="2"/>
    </row>
    <row r="357" spans="1:12" x14ac:dyDescent="0.2">
      <c r="A357" s="2"/>
      <c r="B357" s="2"/>
      <c r="C357" s="76"/>
      <c r="D357" s="76"/>
      <c r="E357" s="76"/>
      <c r="F357" s="76"/>
      <c r="G357" s="51"/>
      <c r="H357" s="2"/>
      <c r="I357" s="2"/>
      <c r="J357" s="2"/>
      <c r="K357" s="2"/>
      <c r="L357" s="2"/>
    </row>
    <row r="358" spans="1:12" x14ac:dyDescent="0.2">
      <c r="A358" s="2"/>
      <c r="B358" s="2"/>
      <c r="C358" s="76"/>
      <c r="D358" s="76"/>
      <c r="E358" s="76"/>
      <c r="F358" s="76"/>
      <c r="G358" s="51"/>
      <c r="H358" s="2"/>
      <c r="I358" s="2"/>
      <c r="J358" s="2"/>
      <c r="K358" s="2"/>
      <c r="L358" s="2"/>
    </row>
    <row r="359" spans="1:12" x14ac:dyDescent="0.2">
      <c r="A359" s="2"/>
      <c r="B359" s="2"/>
      <c r="C359" s="76"/>
      <c r="D359" s="76"/>
      <c r="E359" s="76"/>
      <c r="F359" s="76"/>
      <c r="G359" s="51"/>
      <c r="H359" s="2"/>
      <c r="I359" s="2"/>
      <c r="J359" s="2"/>
      <c r="K359" s="2"/>
      <c r="L359" s="2"/>
    </row>
    <row r="360" spans="1:12" x14ac:dyDescent="0.2">
      <c r="A360" s="2"/>
      <c r="B360" s="2"/>
      <c r="C360" s="76"/>
      <c r="D360" s="76"/>
      <c r="E360" s="76"/>
      <c r="F360" s="76"/>
      <c r="G360" s="51"/>
      <c r="H360" s="2"/>
      <c r="I360" s="2"/>
      <c r="J360" s="2"/>
      <c r="K360" s="2"/>
      <c r="L360" s="2"/>
    </row>
    <row r="361" spans="1:12" x14ac:dyDescent="0.2">
      <c r="A361" s="2"/>
      <c r="B361" s="2"/>
      <c r="C361" s="76"/>
      <c r="D361" s="76"/>
      <c r="E361" s="76"/>
      <c r="F361" s="76"/>
      <c r="G361" s="51"/>
      <c r="H361" s="2"/>
      <c r="I361" s="2"/>
      <c r="J361" s="2"/>
      <c r="K361" s="2"/>
      <c r="L361" s="2"/>
    </row>
    <row r="362" spans="1:12" x14ac:dyDescent="0.2">
      <c r="A362" s="2"/>
      <c r="B362" s="2"/>
      <c r="C362" s="76"/>
      <c r="D362" s="76"/>
      <c r="E362" s="76"/>
      <c r="F362" s="76"/>
      <c r="G362" s="51"/>
      <c r="H362" s="2"/>
      <c r="I362" s="2"/>
      <c r="J362" s="2"/>
      <c r="K362" s="2"/>
      <c r="L362" s="2"/>
    </row>
    <row r="363" spans="1:12" x14ac:dyDescent="0.2">
      <c r="A363" s="2"/>
      <c r="B363" s="2"/>
      <c r="C363" s="76"/>
      <c r="D363" s="76"/>
      <c r="E363" s="76"/>
      <c r="F363" s="76"/>
      <c r="G363" s="51"/>
      <c r="H363" s="2"/>
      <c r="I363" s="2"/>
      <c r="J363" s="2"/>
      <c r="K363" s="2"/>
      <c r="L363" s="2"/>
    </row>
    <row r="364" spans="1:12" x14ac:dyDescent="0.2">
      <c r="A364" s="2"/>
      <c r="B364" s="2"/>
      <c r="C364" s="76"/>
      <c r="D364" s="76"/>
      <c r="E364" s="76"/>
      <c r="F364" s="76"/>
      <c r="G364" s="51"/>
      <c r="H364" s="2"/>
      <c r="I364" s="2"/>
      <c r="J364" s="2"/>
      <c r="K364" s="2"/>
      <c r="L364" s="2"/>
    </row>
    <row r="365" spans="1:12" x14ac:dyDescent="0.2">
      <c r="A365" s="2"/>
      <c r="B365" s="2"/>
      <c r="C365" s="76"/>
      <c r="D365" s="76"/>
      <c r="E365" s="76"/>
      <c r="F365" s="76"/>
      <c r="G365" s="51"/>
      <c r="H365" s="2"/>
      <c r="I365" s="2"/>
      <c r="J365" s="2"/>
      <c r="K365" s="2"/>
      <c r="L365" s="2"/>
    </row>
    <row r="366" spans="1:12" x14ac:dyDescent="0.2">
      <c r="A366" s="2"/>
      <c r="B366" s="2"/>
      <c r="C366" s="76"/>
      <c r="D366" s="76"/>
      <c r="E366" s="76"/>
      <c r="F366" s="76"/>
      <c r="G366" s="51"/>
      <c r="H366" s="2"/>
      <c r="I366" s="2"/>
      <c r="J366" s="2"/>
      <c r="K366" s="2"/>
      <c r="L366" s="2"/>
    </row>
    <row r="367" spans="1:12" x14ac:dyDescent="0.2">
      <c r="A367" s="2"/>
      <c r="B367" s="2"/>
      <c r="C367" s="76"/>
      <c r="D367" s="76"/>
      <c r="E367" s="76"/>
      <c r="F367" s="76"/>
      <c r="G367" s="51"/>
      <c r="H367" s="2"/>
      <c r="I367" s="2"/>
      <c r="J367" s="2"/>
      <c r="K367" s="2"/>
      <c r="L367" s="2"/>
    </row>
    <row r="368" spans="1:12" x14ac:dyDescent="0.2">
      <c r="A368" s="2"/>
      <c r="B368" s="2"/>
      <c r="C368" s="76"/>
      <c r="D368" s="76"/>
      <c r="E368" s="76"/>
      <c r="F368" s="76"/>
      <c r="G368" s="51"/>
      <c r="H368" s="2"/>
      <c r="I368" s="2"/>
      <c r="J368" s="2"/>
      <c r="K368" s="2"/>
      <c r="L368" s="2"/>
    </row>
    <row r="369" spans="1:12" x14ac:dyDescent="0.2">
      <c r="A369" s="2"/>
      <c r="B369" s="2"/>
      <c r="C369" s="76"/>
      <c r="D369" s="76"/>
      <c r="E369" s="76"/>
      <c r="F369" s="76"/>
      <c r="G369" s="51"/>
      <c r="H369" s="2"/>
      <c r="I369" s="2"/>
      <c r="J369" s="2"/>
      <c r="K369" s="2"/>
      <c r="L369" s="2"/>
    </row>
    <row r="370" spans="1:12" x14ac:dyDescent="0.2">
      <c r="A370" s="2"/>
      <c r="B370" s="2"/>
      <c r="C370" s="76"/>
      <c r="D370" s="76"/>
      <c r="E370" s="76"/>
      <c r="F370" s="76"/>
      <c r="G370" s="51"/>
      <c r="H370" s="2"/>
      <c r="I370" s="2"/>
      <c r="J370" s="2"/>
      <c r="K370" s="2"/>
      <c r="L370" s="2"/>
    </row>
    <row r="371" spans="1:12" x14ac:dyDescent="0.2">
      <c r="A371" s="2"/>
      <c r="B371" s="2"/>
      <c r="C371" s="76"/>
      <c r="D371" s="76"/>
      <c r="E371" s="76"/>
      <c r="F371" s="76"/>
      <c r="G371" s="51"/>
      <c r="H371" s="2"/>
      <c r="I371" s="2"/>
      <c r="J371" s="2"/>
      <c r="K371" s="2"/>
      <c r="L371" s="2"/>
    </row>
    <row r="372" spans="1:12" x14ac:dyDescent="0.2">
      <c r="A372" s="2"/>
      <c r="B372" s="2"/>
      <c r="C372" s="76"/>
      <c r="D372" s="76"/>
      <c r="E372" s="76"/>
      <c r="F372" s="76"/>
      <c r="G372" s="51"/>
      <c r="H372" s="2"/>
      <c r="I372" s="2"/>
      <c r="J372" s="2"/>
      <c r="K372" s="2"/>
      <c r="L372" s="2"/>
    </row>
    <row r="373" spans="1:12" x14ac:dyDescent="0.2">
      <c r="A373" s="2"/>
      <c r="B373" s="2"/>
      <c r="C373" s="76"/>
      <c r="D373" s="76"/>
      <c r="E373" s="76"/>
      <c r="F373" s="76"/>
      <c r="G373" s="51"/>
      <c r="H373" s="2"/>
      <c r="I373" s="2"/>
      <c r="J373" s="2"/>
      <c r="K373" s="2"/>
      <c r="L373" s="2"/>
    </row>
    <row r="374" spans="1:12" x14ac:dyDescent="0.2">
      <c r="A374" s="2"/>
      <c r="B374" s="2"/>
      <c r="C374" s="76"/>
      <c r="D374" s="76"/>
      <c r="E374" s="76"/>
      <c r="F374" s="76"/>
      <c r="G374" s="51"/>
      <c r="H374" s="2"/>
      <c r="I374" s="2"/>
      <c r="J374" s="2"/>
      <c r="K374" s="2"/>
      <c r="L374" s="2"/>
    </row>
    <row r="375" spans="1:12" x14ac:dyDescent="0.2">
      <c r="A375" s="2"/>
      <c r="B375" s="2"/>
      <c r="C375" s="76"/>
      <c r="D375" s="76"/>
      <c r="E375" s="76"/>
      <c r="F375" s="76"/>
      <c r="G375" s="51"/>
      <c r="H375" s="2"/>
      <c r="I375" s="2"/>
      <c r="J375" s="2"/>
      <c r="K375" s="2"/>
      <c r="L375" s="2"/>
    </row>
    <row r="376" spans="1:12" x14ac:dyDescent="0.2">
      <c r="A376" s="2"/>
      <c r="B376" s="2"/>
      <c r="C376" s="76"/>
      <c r="D376" s="76"/>
      <c r="E376" s="76"/>
      <c r="F376" s="76"/>
      <c r="G376" s="51"/>
      <c r="H376" s="2"/>
      <c r="I376" s="2"/>
      <c r="J376" s="2"/>
      <c r="K376" s="2"/>
      <c r="L376" s="2"/>
    </row>
    <row r="377" spans="1:12" x14ac:dyDescent="0.2">
      <c r="A377" s="2"/>
      <c r="B377" s="2"/>
      <c r="C377" s="76"/>
      <c r="D377" s="76"/>
      <c r="E377" s="76"/>
      <c r="F377" s="76"/>
      <c r="G377" s="51"/>
      <c r="H377" s="2"/>
      <c r="I377" s="2"/>
      <c r="J377" s="2"/>
      <c r="K377" s="2"/>
      <c r="L377" s="2"/>
    </row>
    <row r="378" spans="1:12" x14ac:dyDescent="0.2">
      <c r="A378" s="2"/>
      <c r="B378" s="2"/>
      <c r="C378" s="76"/>
      <c r="D378" s="76"/>
      <c r="E378" s="76"/>
      <c r="F378" s="76"/>
      <c r="G378" s="51"/>
      <c r="H378" s="2"/>
      <c r="I378" s="2"/>
      <c r="J378" s="2"/>
      <c r="K378" s="2"/>
      <c r="L378" s="2"/>
    </row>
    <row r="379" spans="1:12" x14ac:dyDescent="0.2">
      <c r="A379" s="2"/>
      <c r="B379" s="2"/>
      <c r="C379" s="76"/>
      <c r="D379" s="76"/>
      <c r="E379" s="76"/>
      <c r="F379" s="76"/>
      <c r="G379" s="51"/>
      <c r="H379" s="2"/>
      <c r="I379" s="2"/>
      <c r="J379" s="2"/>
      <c r="K379" s="2"/>
      <c r="L379" s="2"/>
    </row>
    <row r="380" spans="1:12" x14ac:dyDescent="0.2">
      <c r="A380" s="2"/>
      <c r="B380" s="2"/>
      <c r="C380" s="76"/>
      <c r="D380" s="76"/>
      <c r="E380" s="76"/>
      <c r="F380" s="76"/>
      <c r="G380" s="51"/>
      <c r="H380" s="2"/>
      <c r="I380" s="2"/>
      <c r="J380" s="2"/>
      <c r="K380" s="2"/>
      <c r="L380" s="2"/>
    </row>
    <row r="381" spans="1:12" x14ac:dyDescent="0.2">
      <c r="A381" s="2"/>
      <c r="B381" s="2"/>
      <c r="C381" s="76"/>
      <c r="D381" s="76"/>
      <c r="E381" s="76"/>
      <c r="F381" s="76"/>
      <c r="G381" s="51"/>
      <c r="H381" s="2"/>
      <c r="I381" s="2"/>
      <c r="J381" s="2"/>
      <c r="K381" s="2"/>
      <c r="L381" s="2"/>
    </row>
    <row r="382" spans="1:12" x14ac:dyDescent="0.2">
      <c r="A382" s="2"/>
      <c r="B382" s="2"/>
      <c r="C382" s="76"/>
      <c r="D382" s="76"/>
      <c r="E382" s="76"/>
      <c r="F382" s="76"/>
      <c r="G382" s="51"/>
      <c r="H382" s="2"/>
      <c r="I382" s="2"/>
      <c r="J382" s="2"/>
      <c r="K382" s="2"/>
      <c r="L382" s="2"/>
    </row>
    <row r="383" spans="1:12" x14ac:dyDescent="0.2">
      <c r="A383" s="2"/>
      <c r="B383" s="2"/>
      <c r="C383" s="76"/>
      <c r="D383" s="76"/>
      <c r="E383" s="76"/>
      <c r="F383" s="76"/>
      <c r="G383" s="51"/>
      <c r="H383" s="2"/>
      <c r="I383" s="2"/>
      <c r="J383" s="2"/>
      <c r="K383" s="2"/>
      <c r="L383" s="2"/>
    </row>
    <row r="384" spans="1:12" x14ac:dyDescent="0.2">
      <c r="A384" s="2"/>
      <c r="B384" s="2"/>
      <c r="C384" s="76"/>
      <c r="D384" s="76"/>
      <c r="E384" s="76"/>
      <c r="F384" s="76"/>
      <c r="G384" s="51"/>
      <c r="H384" s="2"/>
      <c r="I384" s="2"/>
      <c r="J384" s="2"/>
      <c r="K384" s="2"/>
      <c r="L384" s="2"/>
    </row>
    <row r="385" spans="1:12" x14ac:dyDescent="0.2">
      <c r="A385" s="2"/>
      <c r="B385" s="2"/>
      <c r="C385" s="76"/>
      <c r="D385" s="76"/>
      <c r="E385" s="76"/>
      <c r="F385" s="76"/>
      <c r="G385" s="51"/>
      <c r="H385" s="2"/>
      <c r="I385" s="2"/>
      <c r="J385" s="2"/>
      <c r="K385" s="2"/>
      <c r="L385" s="2"/>
    </row>
    <row r="386" spans="1:12" x14ac:dyDescent="0.2">
      <c r="A386" s="2"/>
      <c r="B386" s="2"/>
      <c r="C386" s="76"/>
      <c r="D386" s="76"/>
      <c r="E386" s="76"/>
      <c r="F386" s="76"/>
      <c r="G386" s="51"/>
      <c r="H386" s="2"/>
      <c r="I386" s="2"/>
      <c r="J386" s="2"/>
      <c r="K386" s="2"/>
      <c r="L386" s="2"/>
    </row>
    <row r="387" spans="1:12" x14ac:dyDescent="0.2">
      <c r="A387" s="2"/>
      <c r="B387" s="2"/>
      <c r="C387" s="76"/>
      <c r="D387" s="76"/>
      <c r="E387" s="76"/>
      <c r="F387" s="76"/>
      <c r="G387" s="51"/>
      <c r="H387" s="2"/>
      <c r="I387" s="2"/>
      <c r="J387" s="2"/>
      <c r="K387" s="2"/>
      <c r="L387" s="2"/>
    </row>
    <row r="388" spans="1:12" x14ac:dyDescent="0.2">
      <c r="A388" s="2"/>
      <c r="B388" s="2"/>
      <c r="C388" s="76"/>
      <c r="D388" s="76"/>
      <c r="E388" s="76"/>
      <c r="F388" s="76"/>
      <c r="G388" s="51"/>
      <c r="H388" s="2"/>
      <c r="I388" s="2"/>
      <c r="J388" s="2"/>
      <c r="K388" s="2"/>
      <c r="L388" s="2"/>
    </row>
    <row r="389" spans="1:12" x14ac:dyDescent="0.2">
      <c r="A389" s="2"/>
      <c r="B389" s="2"/>
      <c r="C389" s="76"/>
      <c r="D389" s="76"/>
      <c r="E389" s="76"/>
      <c r="F389" s="76"/>
      <c r="G389" s="51"/>
      <c r="H389" s="2"/>
      <c r="I389" s="2"/>
      <c r="J389" s="2"/>
      <c r="K389" s="2"/>
      <c r="L389" s="2"/>
    </row>
    <row r="390" spans="1:12" x14ac:dyDescent="0.2">
      <c r="A390" s="2"/>
      <c r="B390" s="2"/>
      <c r="C390" s="76"/>
      <c r="D390" s="76"/>
      <c r="E390" s="76"/>
      <c r="F390" s="76"/>
      <c r="G390" s="51"/>
      <c r="H390" s="2"/>
      <c r="I390" s="2"/>
      <c r="J390" s="2"/>
      <c r="K390" s="2"/>
      <c r="L390" s="2"/>
    </row>
    <row r="391" spans="1:12" x14ac:dyDescent="0.2">
      <c r="A391" s="2"/>
      <c r="B391" s="2"/>
      <c r="C391" s="76"/>
      <c r="D391" s="76"/>
      <c r="E391" s="76"/>
      <c r="F391" s="76"/>
      <c r="G391" s="51"/>
      <c r="H391" s="2"/>
      <c r="I391" s="2"/>
      <c r="J391" s="2"/>
      <c r="K391" s="2"/>
      <c r="L391" s="2"/>
    </row>
    <row r="392" spans="1:12" x14ac:dyDescent="0.2">
      <c r="A392" s="2"/>
      <c r="B392" s="2"/>
      <c r="C392" s="76"/>
      <c r="D392" s="76"/>
      <c r="E392" s="76"/>
      <c r="F392" s="76"/>
      <c r="G392" s="51"/>
      <c r="H392" s="2"/>
      <c r="I392" s="2"/>
      <c r="J392" s="2"/>
      <c r="K392" s="2"/>
      <c r="L392" s="2"/>
    </row>
    <row r="393" spans="1:12" x14ac:dyDescent="0.2">
      <c r="A393" s="2"/>
      <c r="B393" s="2"/>
      <c r="C393" s="76"/>
      <c r="D393" s="76"/>
      <c r="E393" s="76"/>
      <c r="F393" s="76"/>
      <c r="G393" s="51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headerFooter alignWithMargins="0"/>
  <rowBreaks count="2" manualBreakCount="2">
    <brk id="49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6" style="3" customWidth="1"/>
    <col min="2" max="2" width="8.6640625" style="3" customWidth="1"/>
    <col min="3" max="3" width="13.6640625" style="90" customWidth="1"/>
    <col min="4" max="6" width="15.77734375" style="90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6"/>
      <c r="D1" s="76"/>
      <c r="E1" s="76"/>
      <c r="F1" s="76"/>
      <c r="G1" s="2"/>
      <c r="H1" s="2"/>
      <c r="I1" s="2"/>
      <c r="J1" s="2"/>
      <c r="K1" s="2"/>
      <c r="L1" s="2"/>
    </row>
    <row r="2" spans="1:12" ht="18" customHeight="1" x14ac:dyDescent="0.3">
      <c r="A2" s="4" t="s">
        <v>55</v>
      </c>
      <c r="B2" s="2"/>
      <c r="C2" s="76"/>
      <c r="D2" s="76"/>
      <c r="E2" s="76"/>
      <c r="F2" s="76"/>
      <c r="G2" s="2"/>
      <c r="H2" s="2"/>
      <c r="I2" s="2"/>
      <c r="J2" s="2"/>
      <c r="K2" s="2"/>
      <c r="L2" s="2"/>
    </row>
    <row r="3" spans="1:12" ht="18" x14ac:dyDescent="0.25">
      <c r="A3" s="1" t="s">
        <v>71</v>
      </c>
      <c r="B3" s="2"/>
      <c r="C3" s="76"/>
      <c r="D3" s="76"/>
      <c r="E3" s="76"/>
      <c r="F3" s="76"/>
      <c r="G3" s="2"/>
      <c r="H3" s="2"/>
      <c r="I3" s="2"/>
      <c r="J3" s="2"/>
      <c r="K3" s="2"/>
      <c r="L3" s="2"/>
    </row>
    <row r="4" spans="1:12" x14ac:dyDescent="0.2">
      <c r="A4" s="62" t="s">
        <v>72</v>
      </c>
      <c r="B4" s="2"/>
      <c r="C4" s="76"/>
      <c r="D4" s="76"/>
      <c r="E4" s="76"/>
      <c r="F4" s="76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6"/>
      <c r="D5" s="76"/>
      <c r="E5" s="76"/>
      <c r="F5" s="76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7"/>
      <c r="D8" s="77"/>
      <c r="E8" s="77"/>
      <c r="F8" s="77"/>
      <c r="G8" s="17"/>
      <c r="H8" s="9"/>
      <c r="L8" s="2"/>
    </row>
    <row r="9" spans="1:12" ht="15.75" x14ac:dyDescent="0.25">
      <c r="A9" s="18" t="s">
        <v>44</v>
      </c>
      <c r="B9" s="19">
        <v>46143</v>
      </c>
      <c r="C9" s="78"/>
      <c r="D9" s="79"/>
      <c r="E9" s="79"/>
      <c r="F9" s="79"/>
      <c r="G9" s="20"/>
      <c r="H9" s="9"/>
      <c r="L9" s="2"/>
    </row>
    <row r="10" spans="1:12" ht="15.75" x14ac:dyDescent="0.25">
      <c r="A10" s="18" t="s">
        <v>15</v>
      </c>
      <c r="B10" s="19"/>
      <c r="C10" s="78">
        <v>96402</v>
      </c>
      <c r="D10" s="79">
        <v>2245991.27</v>
      </c>
      <c r="E10" s="79">
        <v>2054929.83</v>
      </c>
      <c r="F10" s="108">
        <f t="shared" ref="F10:F19" si="0">+D10-E10</f>
        <v>191061.43999999994</v>
      </c>
      <c r="G10" s="20"/>
      <c r="H10" s="9"/>
      <c r="L10" s="2"/>
    </row>
    <row r="11" spans="1:12" ht="15.75" x14ac:dyDescent="0.25">
      <c r="A11" s="18" t="s">
        <v>16</v>
      </c>
      <c r="B11" s="19"/>
      <c r="C11" s="78">
        <v>102385</v>
      </c>
      <c r="D11" s="79">
        <v>4298908.34</v>
      </c>
      <c r="E11" s="79">
        <v>4130660.55</v>
      </c>
      <c r="F11" s="108">
        <f t="shared" si="0"/>
        <v>168247.79000000004</v>
      </c>
      <c r="G11" s="20"/>
      <c r="H11" s="9"/>
      <c r="L11" s="2"/>
    </row>
    <row r="12" spans="1:12" ht="15.75" x14ac:dyDescent="0.25">
      <c r="A12" s="18" t="s">
        <v>17</v>
      </c>
      <c r="B12" s="19"/>
      <c r="C12" s="78">
        <v>7988</v>
      </c>
      <c r="D12" s="79">
        <v>168394.74</v>
      </c>
      <c r="E12" s="79">
        <v>180310.24</v>
      </c>
      <c r="F12" s="108">
        <f t="shared" si="0"/>
        <v>-11915.5</v>
      </c>
      <c r="G12" s="20"/>
      <c r="H12" s="9"/>
      <c r="L12" s="2"/>
    </row>
    <row r="13" spans="1:12" ht="15.75" x14ac:dyDescent="0.25">
      <c r="A13" s="18" t="s">
        <v>18</v>
      </c>
      <c r="B13" s="19"/>
      <c r="C13" s="78">
        <v>1564</v>
      </c>
      <c r="D13" s="79">
        <v>37656.28</v>
      </c>
      <c r="E13" s="79">
        <v>32277.7</v>
      </c>
      <c r="F13" s="108">
        <f t="shared" si="0"/>
        <v>5378.5799999999981</v>
      </c>
      <c r="G13" s="20"/>
      <c r="H13" s="9"/>
      <c r="L13" s="2"/>
    </row>
    <row r="14" spans="1:12" ht="15.75" x14ac:dyDescent="0.25">
      <c r="A14" s="18" t="s">
        <v>19</v>
      </c>
      <c r="B14" s="19"/>
      <c r="C14" s="78">
        <v>14678</v>
      </c>
      <c r="D14" s="79">
        <v>403758.93</v>
      </c>
      <c r="E14" s="79">
        <v>339696.36</v>
      </c>
      <c r="F14" s="108">
        <f t="shared" si="0"/>
        <v>64062.570000000007</v>
      </c>
      <c r="G14" s="20"/>
      <c r="H14" s="9"/>
      <c r="L14" s="2"/>
    </row>
    <row r="15" spans="1:12" ht="15.75" x14ac:dyDescent="0.25">
      <c r="A15" s="18" t="s">
        <v>20</v>
      </c>
      <c r="B15" s="19"/>
      <c r="C15" s="78">
        <v>54959</v>
      </c>
      <c r="D15" s="79">
        <v>2034146.68</v>
      </c>
      <c r="E15" s="79">
        <v>1907211.88</v>
      </c>
      <c r="F15" s="108">
        <f t="shared" si="0"/>
        <v>126934.80000000005</v>
      </c>
      <c r="G15" s="20"/>
      <c r="H15" s="9"/>
      <c r="L15" s="2"/>
    </row>
    <row r="16" spans="1:12" ht="15.75" x14ac:dyDescent="0.25">
      <c r="A16" s="18" t="s">
        <v>21</v>
      </c>
      <c r="B16" s="19"/>
      <c r="C16" s="78">
        <v>20460</v>
      </c>
      <c r="D16" s="79">
        <v>969016.75</v>
      </c>
      <c r="E16" s="79">
        <v>898586.34</v>
      </c>
      <c r="F16" s="108">
        <f t="shared" si="0"/>
        <v>70430.410000000033</v>
      </c>
      <c r="G16" s="20"/>
      <c r="H16" s="9"/>
      <c r="L16" s="2"/>
    </row>
    <row r="17" spans="1:12" ht="15.75" x14ac:dyDescent="0.25">
      <c r="A17" s="18" t="s">
        <v>22</v>
      </c>
      <c r="B17" s="19"/>
      <c r="C17" s="78">
        <v>3122</v>
      </c>
      <c r="D17" s="79">
        <v>29265.22</v>
      </c>
      <c r="E17" s="79">
        <v>28491.279999999999</v>
      </c>
      <c r="F17" s="108">
        <f t="shared" si="0"/>
        <v>773.94000000000233</v>
      </c>
      <c r="G17" s="20"/>
      <c r="H17" s="9"/>
      <c r="L17" s="2"/>
    </row>
    <row r="18" spans="1:12" ht="15.75" x14ac:dyDescent="0.25">
      <c r="A18" s="18" t="s">
        <v>23</v>
      </c>
      <c r="B18" s="19"/>
      <c r="C18" s="78">
        <v>525079</v>
      </c>
      <c r="D18" s="79">
        <v>6579257.5999999996</v>
      </c>
      <c r="E18" s="79">
        <v>5158979.6100000003</v>
      </c>
      <c r="F18" s="108">
        <f t="shared" si="0"/>
        <v>1420277.9899999993</v>
      </c>
      <c r="G18" s="20"/>
      <c r="H18" s="9"/>
      <c r="L18" s="2"/>
    </row>
    <row r="19" spans="1:12" ht="15.75" x14ac:dyDescent="0.25">
      <c r="A19" s="18" t="s">
        <v>24</v>
      </c>
      <c r="B19" s="19"/>
      <c r="C19" s="78">
        <v>46004</v>
      </c>
      <c r="D19" s="79">
        <v>1638090.95</v>
      </c>
      <c r="E19" s="79">
        <v>1542539.51</v>
      </c>
      <c r="F19" s="108">
        <f t="shared" si="0"/>
        <v>95551.439999999944</v>
      </c>
      <c r="G19" s="20"/>
      <c r="H19" s="9"/>
      <c r="L19" s="2"/>
    </row>
    <row r="20" spans="1:12" ht="15.75" customHeight="1" thickBot="1" x14ac:dyDescent="0.3">
      <c r="A20" s="18"/>
      <c r="B20" s="19"/>
      <c r="C20" s="78"/>
      <c r="D20" s="79"/>
      <c r="E20" s="79"/>
      <c r="F20" s="108"/>
      <c r="G20" s="20"/>
      <c r="H20" s="9"/>
      <c r="L20" s="2"/>
    </row>
    <row r="21" spans="1:12" ht="17.45" customHeight="1" thickTop="1" thickBot="1" x14ac:dyDescent="0.3">
      <c r="A21" s="28" t="s">
        <v>1</v>
      </c>
      <c r="B21" s="32"/>
      <c r="C21" s="94">
        <f>SUM(C10:C19)</f>
        <v>872641</v>
      </c>
      <c r="D21" s="82">
        <f>SUM(D10:D19)</f>
        <v>18404486.760000002</v>
      </c>
      <c r="E21" s="83">
        <f>SUM(E10:E19)</f>
        <v>16273683.299999999</v>
      </c>
      <c r="F21" s="154">
        <f>SUM(F10:F19)</f>
        <v>2130803.459999999</v>
      </c>
      <c r="G21" s="30"/>
      <c r="H21" s="9"/>
      <c r="L21" s="2"/>
    </row>
    <row r="22" spans="1:12" ht="15.75" customHeight="1" thickTop="1" x14ac:dyDescent="0.25">
      <c r="A22" s="18"/>
      <c r="B22" s="31"/>
      <c r="C22" s="78"/>
      <c r="D22" s="79"/>
      <c r="E22" s="79"/>
      <c r="F22" s="108"/>
      <c r="G22" s="20"/>
      <c r="H22" s="9"/>
      <c r="L22" s="2"/>
    </row>
    <row r="23" spans="1:12" ht="15.75" customHeight="1" x14ac:dyDescent="0.25">
      <c r="A23" s="18" t="s">
        <v>45</v>
      </c>
      <c r="B23" s="19">
        <v>46143</v>
      </c>
      <c r="C23" s="78"/>
      <c r="D23" s="79"/>
      <c r="E23" s="79"/>
      <c r="F23" s="108"/>
      <c r="G23" s="20"/>
      <c r="H23" s="9"/>
      <c r="L23" s="2"/>
    </row>
    <row r="24" spans="1:12" ht="15.75" customHeight="1" x14ac:dyDescent="0.25">
      <c r="A24" s="18" t="s">
        <v>15</v>
      </c>
      <c r="B24" s="19"/>
      <c r="C24" s="78">
        <v>47722</v>
      </c>
      <c r="D24" s="79">
        <v>3754690.14</v>
      </c>
      <c r="E24" s="79">
        <v>3512364.78</v>
      </c>
      <c r="F24" s="108">
        <f t="shared" ref="F24:F33" si="1">+D24-E24</f>
        <v>242325.36000000034</v>
      </c>
      <c r="G24" s="20"/>
      <c r="H24" s="9"/>
      <c r="L24" s="2"/>
    </row>
    <row r="25" spans="1:12" ht="15.75" customHeight="1" x14ac:dyDescent="0.25">
      <c r="A25" s="18" t="s">
        <v>16</v>
      </c>
      <c r="B25" s="19"/>
      <c r="C25" s="78">
        <v>41765</v>
      </c>
      <c r="D25" s="79">
        <v>4436727.05</v>
      </c>
      <c r="E25" s="79">
        <v>4326837.45</v>
      </c>
      <c r="F25" s="108">
        <f t="shared" si="1"/>
        <v>109889.59999999963</v>
      </c>
      <c r="G25" s="20"/>
      <c r="H25" s="9"/>
      <c r="L25" s="2"/>
    </row>
    <row r="26" spans="1:12" ht="15.75" customHeight="1" x14ac:dyDescent="0.25">
      <c r="A26" s="18" t="s">
        <v>17</v>
      </c>
      <c r="B26" s="19"/>
      <c r="C26" s="78">
        <v>3410</v>
      </c>
      <c r="D26" s="79">
        <v>196367.54</v>
      </c>
      <c r="E26" s="79">
        <v>207660.16</v>
      </c>
      <c r="F26" s="108">
        <f t="shared" si="1"/>
        <v>-11292.619999999995</v>
      </c>
      <c r="G26" s="20"/>
      <c r="H26" s="9"/>
      <c r="L26" s="2"/>
    </row>
    <row r="27" spans="1:12" ht="15.75" customHeight="1" x14ac:dyDescent="0.25">
      <c r="A27" s="18" t="s">
        <v>18</v>
      </c>
      <c r="B27" s="19"/>
      <c r="C27" s="78">
        <v>713</v>
      </c>
      <c r="D27" s="79">
        <v>42924.33</v>
      </c>
      <c r="E27" s="79">
        <v>31747.06</v>
      </c>
      <c r="F27" s="108">
        <f t="shared" si="1"/>
        <v>11177.27</v>
      </c>
      <c r="G27" s="20"/>
      <c r="H27" s="9"/>
      <c r="L27" s="2"/>
    </row>
    <row r="28" spans="1:12" ht="15.75" customHeight="1" x14ac:dyDescent="0.25">
      <c r="A28" s="18" t="s">
        <v>19</v>
      </c>
      <c r="B28" s="19"/>
      <c r="C28" s="78">
        <v>12992</v>
      </c>
      <c r="D28" s="79">
        <v>982394.29</v>
      </c>
      <c r="E28" s="79">
        <v>889682.42</v>
      </c>
      <c r="F28" s="108">
        <f t="shared" si="1"/>
        <v>92711.87</v>
      </c>
      <c r="G28" s="20"/>
      <c r="H28" s="9"/>
      <c r="L28" s="2"/>
    </row>
    <row r="29" spans="1:12" ht="15.75" customHeight="1" x14ac:dyDescent="0.25">
      <c r="A29" s="18" t="s">
        <v>20</v>
      </c>
      <c r="B29" s="19"/>
      <c r="C29" s="78">
        <v>6769</v>
      </c>
      <c r="D29" s="79">
        <v>703714.32</v>
      </c>
      <c r="E29" s="79">
        <v>654933.61</v>
      </c>
      <c r="F29" s="108">
        <f t="shared" si="1"/>
        <v>48780.709999999963</v>
      </c>
      <c r="G29" s="20"/>
      <c r="H29" s="9"/>
      <c r="L29" s="2"/>
    </row>
    <row r="30" spans="1:12" ht="15.75" customHeight="1" x14ac:dyDescent="0.25">
      <c r="A30" s="18" t="s">
        <v>21</v>
      </c>
      <c r="B30" s="19"/>
      <c r="C30" s="78">
        <v>8684</v>
      </c>
      <c r="D30" s="79">
        <v>897310.58</v>
      </c>
      <c r="E30" s="79">
        <v>836235.49</v>
      </c>
      <c r="F30" s="108">
        <f t="shared" si="1"/>
        <v>61075.089999999967</v>
      </c>
      <c r="G30" s="20"/>
      <c r="H30" s="9"/>
      <c r="L30" s="2"/>
    </row>
    <row r="31" spans="1:12" ht="15.75" customHeight="1" x14ac:dyDescent="0.25">
      <c r="A31" s="18" t="s">
        <v>22</v>
      </c>
      <c r="B31" s="19"/>
      <c r="C31" s="78">
        <v>1583</v>
      </c>
      <c r="D31" s="79">
        <v>34819.51</v>
      </c>
      <c r="E31" s="79">
        <v>28609.31</v>
      </c>
      <c r="F31" s="108">
        <f t="shared" si="1"/>
        <v>6210.2000000000007</v>
      </c>
      <c r="G31" s="20"/>
      <c r="H31" s="9"/>
      <c r="L31" s="2"/>
    </row>
    <row r="32" spans="1:12" ht="15.75" customHeight="1" x14ac:dyDescent="0.25">
      <c r="A32" s="18" t="s">
        <v>23</v>
      </c>
      <c r="B32" s="19"/>
      <c r="C32" s="78">
        <v>120090</v>
      </c>
      <c r="D32" s="79">
        <v>3867284</v>
      </c>
      <c r="E32" s="79">
        <v>3363895.26</v>
      </c>
      <c r="F32" s="108">
        <f t="shared" si="1"/>
        <v>503388.74000000022</v>
      </c>
      <c r="G32" s="20"/>
      <c r="H32" s="9"/>
      <c r="L32" s="2"/>
    </row>
    <row r="33" spans="1:12" ht="15.75" customHeight="1" x14ac:dyDescent="0.25">
      <c r="A33" s="18" t="s">
        <v>24</v>
      </c>
      <c r="B33" s="19"/>
      <c r="C33" s="78">
        <v>17858</v>
      </c>
      <c r="D33" s="79">
        <v>1466308.68</v>
      </c>
      <c r="E33" s="79">
        <v>1290460.95</v>
      </c>
      <c r="F33" s="108">
        <f t="shared" si="1"/>
        <v>175847.72999999998</v>
      </c>
      <c r="G33" s="20"/>
      <c r="H33" s="9"/>
      <c r="L33" s="2"/>
    </row>
    <row r="34" spans="1:12" ht="15.75" customHeight="1" thickBot="1" x14ac:dyDescent="0.3">
      <c r="A34" s="18"/>
      <c r="B34" s="31"/>
      <c r="C34" s="78"/>
      <c r="D34" s="79"/>
      <c r="E34" s="79"/>
      <c r="F34" s="108"/>
      <c r="G34" s="20"/>
      <c r="H34" s="9"/>
      <c r="L34" s="2"/>
    </row>
    <row r="35" spans="1:12" ht="17.25" thickTop="1" thickBot="1" x14ac:dyDescent="0.3">
      <c r="A35" s="28" t="s">
        <v>1</v>
      </c>
      <c r="B35" s="29"/>
      <c r="C35" s="93">
        <f>SUM(C24:C33)</f>
        <v>261586</v>
      </c>
      <c r="D35" s="82">
        <f>SUM(D24:D33)</f>
        <v>16382540.439999998</v>
      </c>
      <c r="E35" s="82">
        <f>SUM(E24:E33)</f>
        <v>15142426.49</v>
      </c>
      <c r="F35" s="109">
        <f>SUM(F24:F33)</f>
        <v>1240113.9500000002</v>
      </c>
      <c r="G35" s="30"/>
      <c r="H35" s="9"/>
      <c r="L35" s="2"/>
    </row>
    <row r="36" spans="1:12" ht="15.75" customHeight="1" thickTop="1" x14ac:dyDescent="0.2">
      <c r="A36" s="33"/>
      <c r="B36" s="34"/>
      <c r="C36" s="95"/>
      <c r="D36" s="84"/>
      <c r="E36" s="84"/>
      <c r="F36" s="110"/>
      <c r="G36" s="35"/>
      <c r="H36" s="9"/>
      <c r="L36" s="2"/>
    </row>
    <row r="37" spans="1:12" ht="15.75" customHeight="1" x14ac:dyDescent="0.25">
      <c r="A37" s="18" t="s">
        <v>43</v>
      </c>
      <c r="B37" s="19">
        <v>46143</v>
      </c>
      <c r="C37" s="78"/>
      <c r="D37" s="79"/>
      <c r="E37" s="79"/>
      <c r="F37" s="108"/>
      <c r="G37" s="20"/>
      <c r="H37" s="9"/>
      <c r="L37" s="2"/>
    </row>
    <row r="38" spans="1:12" ht="15.75" customHeight="1" x14ac:dyDescent="0.25">
      <c r="A38" s="18" t="s">
        <v>15</v>
      </c>
      <c r="B38" s="19"/>
      <c r="C38" s="78">
        <v>27755</v>
      </c>
      <c r="D38" s="79">
        <v>5396240.5800000001</v>
      </c>
      <c r="E38" s="79">
        <v>5150771.96</v>
      </c>
      <c r="F38" s="108">
        <f t="shared" ref="F38:F47" si="2">+D38-E38</f>
        <v>245468.62000000011</v>
      </c>
      <c r="G38" s="20"/>
      <c r="H38" s="9"/>
      <c r="L38" s="2"/>
    </row>
    <row r="39" spans="1:12" ht="15.75" customHeight="1" x14ac:dyDescent="0.25">
      <c r="A39" s="18" t="s">
        <v>16</v>
      </c>
      <c r="B39" s="19"/>
      <c r="C39" s="78">
        <v>16811</v>
      </c>
      <c r="D39" s="79">
        <v>1909196.79</v>
      </c>
      <c r="E39" s="79">
        <v>1852709.36</v>
      </c>
      <c r="F39" s="108">
        <f t="shared" si="2"/>
        <v>56487.429999999935</v>
      </c>
      <c r="G39" s="20"/>
      <c r="H39" s="9"/>
      <c r="L39" s="2"/>
    </row>
    <row r="40" spans="1:12" ht="15.75" customHeight="1" x14ac:dyDescent="0.25">
      <c r="A40" s="18" t="s">
        <v>17</v>
      </c>
      <c r="B40" s="19"/>
      <c r="C40" s="78">
        <v>0</v>
      </c>
      <c r="D40" s="79">
        <v>0</v>
      </c>
      <c r="E40" s="79">
        <v>0</v>
      </c>
      <c r="F40" s="108">
        <f t="shared" si="2"/>
        <v>0</v>
      </c>
      <c r="G40" s="20"/>
      <c r="H40" s="9"/>
      <c r="L40" s="2"/>
    </row>
    <row r="41" spans="1:12" ht="15.75" customHeight="1" x14ac:dyDescent="0.25">
      <c r="A41" s="18" t="s">
        <v>18</v>
      </c>
      <c r="B41" s="19"/>
      <c r="C41" s="78">
        <v>357</v>
      </c>
      <c r="D41" s="79">
        <v>20735.099999999999</v>
      </c>
      <c r="E41" s="79">
        <v>7796.57</v>
      </c>
      <c r="F41" s="108">
        <f t="shared" si="2"/>
        <v>12938.529999999999</v>
      </c>
      <c r="G41" s="20"/>
      <c r="H41" s="9"/>
      <c r="L41" s="2"/>
    </row>
    <row r="42" spans="1:12" ht="15.75" customHeight="1" x14ac:dyDescent="0.25">
      <c r="A42" s="18" t="s">
        <v>19</v>
      </c>
      <c r="B42" s="19"/>
      <c r="C42" s="78">
        <v>4707</v>
      </c>
      <c r="D42" s="79">
        <v>401019.59</v>
      </c>
      <c r="E42" s="79">
        <v>359508.64</v>
      </c>
      <c r="F42" s="108">
        <f t="shared" si="2"/>
        <v>41510.950000000012</v>
      </c>
      <c r="G42" s="20"/>
      <c r="H42" s="9"/>
      <c r="L42" s="2"/>
    </row>
    <row r="43" spans="1:12" ht="15.75" customHeight="1" x14ac:dyDescent="0.25">
      <c r="A43" s="18" t="s">
        <v>20</v>
      </c>
      <c r="B43" s="19"/>
      <c r="C43" s="78">
        <v>3307</v>
      </c>
      <c r="D43" s="79">
        <v>853398.85</v>
      </c>
      <c r="E43" s="79">
        <v>641402.86</v>
      </c>
      <c r="F43" s="108">
        <f t="shared" si="2"/>
        <v>211995.99</v>
      </c>
      <c r="G43" s="20"/>
      <c r="H43" s="9"/>
      <c r="L43" s="2"/>
    </row>
    <row r="44" spans="1:12" ht="15.75" customHeight="1" x14ac:dyDescent="0.25">
      <c r="A44" s="18" t="s">
        <v>21</v>
      </c>
      <c r="B44" s="19"/>
      <c r="C44" s="78">
        <v>5078</v>
      </c>
      <c r="D44" s="79">
        <v>771649.95</v>
      </c>
      <c r="E44" s="79">
        <v>815014.22</v>
      </c>
      <c r="F44" s="108">
        <f t="shared" si="2"/>
        <v>-43364.270000000019</v>
      </c>
      <c r="G44" s="20"/>
      <c r="H44" s="9"/>
      <c r="L44" s="2"/>
    </row>
    <row r="45" spans="1:12" ht="15.75" customHeight="1" x14ac:dyDescent="0.25">
      <c r="A45" s="18" t="s">
        <v>22</v>
      </c>
      <c r="B45" s="19"/>
      <c r="C45" s="78">
        <v>0</v>
      </c>
      <c r="D45" s="79">
        <v>0</v>
      </c>
      <c r="E45" s="79">
        <v>0</v>
      </c>
      <c r="F45" s="108">
        <f t="shared" si="2"/>
        <v>0</v>
      </c>
      <c r="G45" s="20"/>
      <c r="H45" s="9"/>
      <c r="L45" s="2"/>
    </row>
    <row r="46" spans="1:12" ht="15.75" customHeight="1" x14ac:dyDescent="0.25">
      <c r="A46" s="18" t="s">
        <v>23</v>
      </c>
      <c r="B46" s="19"/>
      <c r="C46" s="78">
        <v>56769</v>
      </c>
      <c r="D46" s="79">
        <v>1904738.4</v>
      </c>
      <c r="E46" s="79">
        <v>1615721.38</v>
      </c>
      <c r="F46" s="108">
        <f t="shared" si="2"/>
        <v>289017.02</v>
      </c>
      <c r="G46" s="20"/>
      <c r="H46" s="9"/>
      <c r="L46" s="2"/>
    </row>
    <row r="47" spans="1:12" ht="15.75" customHeight="1" x14ac:dyDescent="0.25">
      <c r="A47" s="18" t="s">
        <v>24</v>
      </c>
      <c r="B47" s="19"/>
      <c r="C47" s="78">
        <v>16340</v>
      </c>
      <c r="D47" s="79">
        <v>1059800.28</v>
      </c>
      <c r="E47" s="79">
        <v>1004178.28</v>
      </c>
      <c r="F47" s="108">
        <f t="shared" si="2"/>
        <v>55622</v>
      </c>
      <c r="G47" s="20"/>
      <c r="H47" s="9"/>
      <c r="L47" s="2"/>
    </row>
    <row r="48" spans="1:12" ht="15.75" customHeight="1" thickBot="1" x14ac:dyDescent="0.25">
      <c r="A48" s="27"/>
      <c r="B48" s="19"/>
      <c r="C48" s="78"/>
      <c r="D48" s="79"/>
      <c r="E48" s="79"/>
      <c r="F48" s="108"/>
      <c r="G48" s="20"/>
      <c r="H48" s="9"/>
      <c r="L48" s="2"/>
    </row>
    <row r="49" spans="1:12" ht="17.25" customHeight="1" thickTop="1" thickBot="1" x14ac:dyDescent="0.3">
      <c r="A49" s="28" t="s">
        <v>1</v>
      </c>
      <c r="B49" s="29"/>
      <c r="C49" s="93">
        <f>SUM(C38:C47)</f>
        <v>131124</v>
      </c>
      <c r="D49" s="82">
        <f>SUM(D38:D47)</f>
        <v>12316779.539999999</v>
      </c>
      <c r="E49" s="82">
        <f>SUM(E38:E47)</f>
        <v>11447103.270000001</v>
      </c>
      <c r="F49" s="109">
        <f>SUM(F38:F47)</f>
        <v>869676.27</v>
      </c>
      <c r="G49" s="30"/>
      <c r="H49" s="9"/>
      <c r="L49" s="2"/>
    </row>
    <row r="50" spans="1:12" ht="15.75" customHeight="1" thickTop="1" x14ac:dyDescent="0.2">
      <c r="A50" s="27"/>
      <c r="B50" s="31"/>
      <c r="C50" s="78"/>
      <c r="D50" s="79"/>
      <c r="E50" s="79"/>
      <c r="F50" s="108"/>
      <c r="G50" s="20"/>
      <c r="H50" s="9"/>
      <c r="L50" s="2"/>
    </row>
    <row r="51" spans="1:12" ht="15.75" customHeight="1" x14ac:dyDescent="0.25">
      <c r="A51" s="18" t="s">
        <v>47</v>
      </c>
      <c r="B51" s="19">
        <v>46143</v>
      </c>
      <c r="C51" s="78"/>
      <c r="D51" s="79"/>
      <c r="E51" s="79"/>
      <c r="F51" s="108"/>
      <c r="G51" s="20"/>
      <c r="H51" s="9"/>
      <c r="L51" s="2"/>
    </row>
    <row r="52" spans="1:12" ht="15.75" customHeight="1" x14ac:dyDescent="0.25">
      <c r="A52" s="18" t="s">
        <v>15</v>
      </c>
      <c r="B52" s="19"/>
      <c r="C52" s="78">
        <v>4255</v>
      </c>
      <c r="D52" s="79">
        <v>891026.72</v>
      </c>
      <c r="E52" s="79">
        <v>901206.46</v>
      </c>
      <c r="F52" s="108">
        <f t="shared" ref="F52:F61" si="3">+D52-E52</f>
        <v>-10179.739999999991</v>
      </c>
      <c r="G52" s="20"/>
      <c r="H52" s="9"/>
      <c r="L52" s="2"/>
    </row>
    <row r="53" spans="1:12" ht="15.75" customHeight="1" x14ac:dyDescent="0.25">
      <c r="A53" s="18" t="s">
        <v>16</v>
      </c>
      <c r="B53" s="19"/>
      <c r="C53" s="78">
        <v>997</v>
      </c>
      <c r="D53" s="79">
        <v>296345.12</v>
      </c>
      <c r="E53" s="79">
        <v>336855.14</v>
      </c>
      <c r="F53" s="108">
        <f t="shared" si="3"/>
        <v>-40510.020000000019</v>
      </c>
      <c r="G53" s="20"/>
      <c r="H53" s="9"/>
      <c r="L53" s="2"/>
    </row>
    <row r="54" spans="1:12" ht="15.75" customHeight="1" x14ac:dyDescent="0.25">
      <c r="A54" s="18" t="s">
        <v>17</v>
      </c>
      <c r="B54" s="19"/>
      <c r="C54" s="78">
        <v>116</v>
      </c>
      <c r="D54" s="79">
        <v>27428.52</v>
      </c>
      <c r="E54" s="79">
        <v>43616.43</v>
      </c>
      <c r="F54" s="108">
        <f t="shared" si="3"/>
        <v>-16187.91</v>
      </c>
      <c r="G54" s="20"/>
      <c r="H54" s="9"/>
      <c r="L54" s="2"/>
    </row>
    <row r="55" spans="1:12" ht="15.75" customHeight="1" x14ac:dyDescent="0.25">
      <c r="A55" s="18" t="s">
        <v>18</v>
      </c>
      <c r="B55" s="19"/>
      <c r="C55" s="78">
        <v>23</v>
      </c>
      <c r="D55" s="79">
        <v>6895.89</v>
      </c>
      <c r="E55" s="79">
        <v>2780.2</v>
      </c>
      <c r="F55" s="108">
        <f t="shared" si="3"/>
        <v>4115.6900000000005</v>
      </c>
      <c r="G55" s="20"/>
      <c r="H55" s="9"/>
      <c r="L55" s="2"/>
    </row>
    <row r="56" spans="1:12" ht="15.75" customHeight="1" x14ac:dyDescent="0.25">
      <c r="A56" s="18" t="s">
        <v>19</v>
      </c>
      <c r="B56" s="19"/>
      <c r="C56" s="78">
        <v>716</v>
      </c>
      <c r="D56" s="79">
        <v>109250.5</v>
      </c>
      <c r="E56" s="79">
        <v>132760.62</v>
      </c>
      <c r="F56" s="108">
        <f t="shared" si="3"/>
        <v>-23510.119999999995</v>
      </c>
      <c r="G56" s="20"/>
      <c r="H56" s="9"/>
      <c r="L56" s="2"/>
    </row>
    <row r="57" spans="1:12" ht="15.75" customHeight="1" x14ac:dyDescent="0.25">
      <c r="A57" s="18" t="s">
        <v>20</v>
      </c>
      <c r="B57" s="19"/>
      <c r="C57" s="78">
        <v>386</v>
      </c>
      <c r="D57" s="79">
        <v>52583.83</v>
      </c>
      <c r="E57" s="79">
        <v>54667.9</v>
      </c>
      <c r="F57" s="108">
        <f t="shared" si="3"/>
        <v>-2084.0699999999997</v>
      </c>
      <c r="G57" s="20"/>
      <c r="H57" s="9"/>
      <c r="L57" s="2"/>
    </row>
    <row r="58" spans="1:12" ht="15.75" customHeight="1" x14ac:dyDescent="0.25">
      <c r="A58" s="18" t="s">
        <v>21</v>
      </c>
      <c r="B58" s="19"/>
      <c r="C58" s="78">
        <v>399</v>
      </c>
      <c r="D58" s="79">
        <v>157589.85999999999</v>
      </c>
      <c r="E58" s="79">
        <v>153633.17000000001</v>
      </c>
      <c r="F58" s="108">
        <f t="shared" si="3"/>
        <v>3956.6899999999732</v>
      </c>
      <c r="G58" s="20"/>
      <c r="H58" s="9"/>
      <c r="L58" s="2"/>
    </row>
    <row r="59" spans="1:12" ht="15.75" customHeight="1" x14ac:dyDescent="0.25">
      <c r="A59" s="18" t="s">
        <v>22</v>
      </c>
      <c r="B59" s="19"/>
      <c r="C59" s="78">
        <v>113</v>
      </c>
      <c r="D59" s="79">
        <v>21579.98</v>
      </c>
      <c r="E59" s="79">
        <v>7447.31</v>
      </c>
      <c r="F59" s="108">
        <f t="shared" si="3"/>
        <v>14132.669999999998</v>
      </c>
      <c r="G59" s="20"/>
      <c r="H59" s="9"/>
      <c r="L59" s="2"/>
    </row>
    <row r="60" spans="1:12" ht="15.75" customHeight="1" x14ac:dyDescent="0.25">
      <c r="A60" s="18" t="s">
        <v>23</v>
      </c>
      <c r="B60" s="19"/>
      <c r="C60" s="78">
        <v>1333</v>
      </c>
      <c r="D60" s="79">
        <v>97541.2</v>
      </c>
      <c r="E60" s="79">
        <v>88391.15</v>
      </c>
      <c r="F60" s="108">
        <f t="shared" si="3"/>
        <v>9150.0500000000029</v>
      </c>
      <c r="G60" s="20"/>
      <c r="H60" s="9"/>
      <c r="L60" s="2"/>
    </row>
    <row r="61" spans="1:12" ht="15.75" customHeight="1" x14ac:dyDescent="0.25">
      <c r="A61" s="18" t="s">
        <v>24</v>
      </c>
      <c r="B61" s="19"/>
      <c r="C61" s="78">
        <v>300</v>
      </c>
      <c r="D61" s="79">
        <v>60776.23</v>
      </c>
      <c r="E61" s="79">
        <v>63629.77</v>
      </c>
      <c r="F61" s="108">
        <f t="shared" si="3"/>
        <v>-2853.5399999999936</v>
      </c>
      <c r="G61" s="20"/>
      <c r="H61" s="9"/>
      <c r="L61" s="2"/>
    </row>
    <row r="62" spans="1:12" ht="15.75" customHeight="1" thickBot="1" x14ac:dyDescent="0.3">
      <c r="A62" s="18"/>
      <c r="B62" s="31"/>
      <c r="C62" s="78"/>
      <c r="D62" s="79"/>
      <c r="E62" s="79"/>
      <c r="F62" s="108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3">
        <f>SUM(C52:C61)</f>
        <v>8638</v>
      </c>
      <c r="D63" s="82">
        <f>SUM(D52:D61)</f>
        <v>1721017.8499999999</v>
      </c>
      <c r="E63" s="82">
        <f>SUM(E52:E61)</f>
        <v>1784988.15</v>
      </c>
      <c r="F63" s="109">
        <f>SUM(F52:F61)</f>
        <v>-63970.300000000032</v>
      </c>
      <c r="G63" s="30"/>
      <c r="H63" s="9"/>
      <c r="L63" s="2"/>
    </row>
    <row r="64" spans="1:12" ht="15.75" customHeight="1" thickTop="1" x14ac:dyDescent="0.2">
      <c r="A64" s="36"/>
      <c r="B64" s="37"/>
      <c r="C64" s="96"/>
      <c r="D64" s="85"/>
      <c r="E64" s="85"/>
      <c r="F64" s="155"/>
      <c r="G64" s="38"/>
      <c r="H64" s="9"/>
      <c r="L64" s="2"/>
    </row>
    <row r="65" spans="1:12" ht="15.75" x14ac:dyDescent="0.25">
      <c r="A65" s="18" t="s">
        <v>64</v>
      </c>
      <c r="B65" s="19">
        <v>46143</v>
      </c>
      <c r="C65" s="78"/>
      <c r="D65" s="79"/>
      <c r="E65" s="79"/>
      <c r="F65" s="108"/>
      <c r="G65" s="20"/>
      <c r="H65" s="9"/>
      <c r="L65" s="2"/>
    </row>
    <row r="66" spans="1:12" ht="15.75" x14ac:dyDescent="0.25">
      <c r="A66" s="18" t="s">
        <v>15</v>
      </c>
      <c r="B66" s="19"/>
      <c r="C66" s="78">
        <v>590979</v>
      </c>
      <c r="D66" s="79">
        <v>21234245.52</v>
      </c>
      <c r="E66" s="79">
        <v>20139958.460000001</v>
      </c>
      <c r="F66" s="108">
        <f t="shared" ref="F66:F75" si="4">+D66-E66</f>
        <v>1094287.0599999987</v>
      </c>
      <c r="G66" s="20"/>
      <c r="H66" s="9"/>
      <c r="L66" s="2"/>
    </row>
    <row r="67" spans="1:12" ht="15.75" x14ac:dyDescent="0.25">
      <c r="A67" s="18" t="s">
        <v>16</v>
      </c>
      <c r="B67" s="19"/>
      <c r="C67" s="78">
        <v>306096</v>
      </c>
      <c r="D67" s="79">
        <v>16982062.559999999</v>
      </c>
      <c r="E67" s="79">
        <v>16327199.58</v>
      </c>
      <c r="F67" s="108">
        <f t="shared" si="4"/>
        <v>654862.97999999858</v>
      </c>
      <c r="G67" s="20"/>
      <c r="H67" s="9"/>
      <c r="L67" s="2"/>
    </row>
    <row r="68" spans="1:12" ht="15.75" x14ac:dyDescent="0.25">
      <c r="A68" s="18" t="s">
        <v>17</v>
      </c>
      <c r="B68" s="19"/>
      <c r="C68" s="78">
        <v>52561</v>
      </c>
      <c r="D68" s="79">
        <v>1440052.32</v>
      </c>
      <c r="E68" s="79">
        <v>1562563.93</v>
      </c>
      <c r="F68" s="108">
        <f t="shared" si="4"/>
        <v>-122511.60999999987</v>
      </c>
      <c r="G68" s="20"/>
      <c r="H68" s="9"/>
      <c r="L68" s="2"/>
    </row>
    <row r="69" spans="1:12" ht="15.75" x14ac:dyDescent="0.25">
      <c r="A69" s="18" t="s">
        <v>18</v>
      </c>
      <c r="B69" s="19"/>
      <c r="C69" s="78">
        <v>6373</v>
      </c>
      <c r="D69" s="79">
        <v>239669.49</v>
      </c>
      <c r="E69" s="79">
        <v>159398.19</v>
      </c>
      <c r="F69" s="108">
        <f t="shared" si="4"/>
        <v>80271.299999999988</v>
      </c>
      <c r="G69" s="20"/>
      <c r="H69" s="9"/>
      <c r="L69" s="2"/>
    </row>
    <row r="70" spans="1:12" ht="15.75" x14ac:dyDescent="0.25">
      <c r="A70" s="18" t="s">
        <v>19</v>
      </c>
      <c r="B70" s="19"/>
      <c r="C70" s="78">
        <v>91313</v>
      </c>
      <c r="D70" s="79">
        <v>4389729.6100000003</v>
      </c>
      <c r="E70" s="79">
        <v>3882783.11</v>
      </c>
      <c r="F70" s="108">
        <f t="shared" si="4"/>
        <v>506946.50000000047</v>
      </c>
      <c r="G70" s="20"/>
      <c r="H70" s="9"/>
      <c r="L70" s="2"/>
    </row>
    <row r="71" spans="1:12" ht="15.75" x14ac:dyDescent="0.25">
      <c r="A71" s="18" t="s">
        <v>20</v>
      </c>
      <c r="B71" s="19"/>
      <c r="C71" s="78">
        <v>48391</v>
      </c>
      <c r="D71" s="79">
        <v>2125345.2400000002</v>
      </c>
      <c r="E71" s="79">
        <v>1805715.57</v>
      </c>
      <c r="F71" s="108">
        <f t="shared" si="4"/>
        <v>319629.67000000016</v>
      </c>
      <c r="G71" s="20"/>
      <c r="H71" s="9"/>
      <c r="L71" s="2"/>
    </row>
    <row r="72" spans="1:12" ht="15.75" x14ac:dyDescent="0.25">
      <c r="A72" s="18" t="s">
        <v>21</v>
      </c>
      <c r="B72" s="19"/>
      <c r="C72" s="78">
        <v>74192</v>
      </c>
      <c r="D72" s="79">
        <v>5598634.6200000001</v>
      </c>
      <c r="E72" s="79">
        <v>5184947.3899999997</v>
      </c>
      <c r="F72" s="108">
        <f t="shared" si="4"/>
        <v>413687.23000000045</v>
      </c>
      <c r="G72" s="20"/>
      <c r="H72" s="9"/>
      <c r="L72" s="2"/>
    </row>
    <row r="73" spans="1:12" ht="15.75" x14ac:dyDescent="0.25">
      <c r="A73" s="18" t="s">
        <v>22</v>
      </c>
      <c r="B73" s="19"/>
      <c r="C73" s="78">
        <v>15339</v>
      </c>
      <c r="D73" s="79">
        <v>179185.31</v>
      </c>
      <c r="E73" s="79">
        <v>147610.4</v>
      </c>
      <c r="F73" s="108">
        <f t="shared" si="4"/>
        <v>31574.910000000003</v>
      </c>
      <c r="G73" s="20"/>
      <c r="H73" s="9"/>
      <c r="L73" s="2"/>
    </row>
    <row r="74" spans="1:12" ht="15.75" x14ac:dyDescent="0.25">
      <c r="A74" s="18" t="s">
        <v>23</v>
      </c>
      <c r="B74" s="19"/>
      <c r="C74" s="78">
        <v>1746386</v>
      </c>
      <c r="D74" s="79">
        <v>30873323.140000001</v>
      </c>
      <c r="E74" s="79">
        <v>23267263.09</v>
      </c>
      <c r="F74" s="108">
        <f t="shared" si="4"/>
        <v>7606060.0500000007</v>
      </c>
      <c r="G74" s="20"/>
      <c r="H74" s="9"/>
      <c r="L74" s="2"/>
    </row>
    <row r="75" spans="1:12" ht="15.75" x14ac:dyDescent="0.25">
      <c r="A75" s="18" t="s">
        <v>24</v>
      </c>
      <c r="B75" s="19"/>
      <c r="C75" s="78">
        <v>279750</v>
      </c>
      <c r="D75" s="79">
        <v>11240016.41</v>
      </c>
      <c r="E75" s="79">
        <v>10357834.1</v>
      </c>
      <c r="F75" s="108">
        <f t="shared" si="4"/>
        <v>882182.31000000052</v>
      </c>
      <c r="G75" s="20"/>
      <c r="H75" s="9"/>
      <c r="L75" s="2"/>
    </row>
    <row r="76" spans="1:12" ht="15.75" thickBot="1" x14ac:dyDescent="0.25">
      <c r="A76" s="27"/>
      <c r="B76" s="31"/>
      <c r="C76" s="78"/>
      <c r="D76" s="79"/>
      <c r="E76" s="79"/>
      <c r="F76" s="108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3">
        <f>SUM(C66:C75)</f>
        <v>3211380</v>
      </c>
      <c r="D77" s="82">
        <f>SUM(D66:D75)</f>
        <v>94302264.219999999</v>
      </c>
      <c r="E77" s="82">
        <f>SUM(E66:E75)</f>
        <v>82835273.819999993</v>
      </c>
      <c r="F77" s="109">
        <f>SUM(F66:F75)</f>
        <v>11466990.4</v>
      </c>
      <c r="G77" s="30"/>
      <c r="H77" s="9"/>
      <c r="L77" s="2"/>
    </row>
    <row r="78" spans="1:12" ht="15.75" customHeight="1" thickTop="1" x14ac:dyDescent="0.25">
      <c r="A78" s="18"/>
      <c r="B78" s="31"/>
      <c r="C78" s="78"/>
      <c r="D78" s="79"/>
      <c r="E78" s="79"/>
      <c r="F78" s="108"/>
      <c r="G78" s="20"/>
      <c r="H78" s="9"/>
      <c r="L78" s="2"/>
    </row>
    <row r="79" spans="1:12" ht="15.75" customHeight="1" x14ac:dyDescent="0.25">
      <c r="A79" s="54" t="s">
        <v>48</v>
      </c>
      <c r="B79" s="19">
        <v>46143</v>
      </c>
      <c r="C79" s="78"/>
      <c r="D79" s="79"/>
      <c r="E79" s="79"/>
      <c r="F79" s="108"/>
      <c r="G79" s="20"/>
      <c r="H79" s="9"/>
      <c r="L79" s="2"/>
    </row>
    <row r="80" spans="1:12" ht="15.75" customHeight="1" x14ac:dyDescent="0.25">
      <c r="A80" s="18" t="s">
        <v>15</v>
      </c>
      <c r="B80" s="19"/>
      <c r="C80" s="78">
        <v>66756</v>
      </c>
      <c r="D80" s="79">
        <v>3896586.89</v>
      </c>
      <c r="E80" s="79">
        <v>3689762.63</v>
      </c>
      <c r="F80" s="108">
        <f t="shared" ref="F80:F89" si="5">+D80-E80</f>
        <v>206824.26000000024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78">
        <v>59913</v>
      </c>
      <c r="D81" s="79">
        <v>4246647.37</v>
      </c>
      <c r="E81" s="79">
        <v>4164197.17</v>
      </c>
      <c r="F81" s="108">
        <f t="shared" si="5"/>
        <v>82450.200000000186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78">
        <v>0</v>
      </c>
      <c r="D82" s="79">
        <v>0</v>
      </c>
      <c r="E82" s="79">
        <v>0</v>
      </c>
      <c r="F82" s="108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78">
        <v>404</v>
      </c>
      <c r="D83" s="79">
        <v>19609.45</v>
      </c>
      <c r="E83" s="79">
        <v>11370.83</v>
      </c>
      <c r="F83" s="108">
        <f t="shared" si="5"/>
        <v>8238.6200000000008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78">
        <v>10639</v>
      </c>
      <c r="D84" s="79">
        <v>877221.92</v>
      </c>
      <c r="E84" s="79">
        <v>781083.94</v>
      </c>
      <c r="F84" s="108">
        <f t="shared" si="5"/>
        <v>96137.980000000098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78">
        <v>8863</v>
      </c>
      <c r="D85" s="79">
        <v>766090</v>
      </c>
      <c r="E85" s="79">
        <v>684890.2</v>
      </c>
      <c r="F85" s="108">
        <f t="shared" si="5"/>
        <v>81199.800000000047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78">
        <v>17353</v>
      </c>
      <c r="D86" s="79">
        <v>1621751.3</v>
      </c>
      <c r="E86" s="79">
        <v>1481634.73</v>
      </c>
      <c r="F86" s="108">
        <f t="shared" si="5"/>
        <v>140116.57000000007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78">
        <v>286</v>
      </c>
      <c r="D87" s="79">
        <v>2950.39</v>
      </c>
      <c r="E87" s="79">
        <v>1107.51</v>
      </c>
      <c r="F87" s="108">
        <f t="shared" si="5"/>
        <v>1842.8799999999999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78">
        <v>294436</v>
      </c>
      <c r="D88" s="79">
        <v>7508755.96</v>
      </c>
      <c r="E88" s="79">
        <v>6550896.1500000004</v>
      </c>
      <c r="F88" s="108">
        <f t="shared" si="5"/>
        <v>957859.80999999959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78">
        <v>48837</v>
      </c>
      <c r="D89" s="79">
        <v>332709.36</v>
      </c>
      <c r="E89" s="79">
        <v>253769.46</v>
      </c>
      <c r="F89" s="108">
        <f t="shared" si="5"/>
        <v>78939.899999999994</v>
      </c>
      <c r="G89" s="20"/>
      <c r="H89" s="9"/>
      <c r="L89" s="2"/>
    </row>
    <row r="90" spans="1:12" ht="15.75" thickBot="1" x14ac:dyDescent="0.25">
      <c r="A90" s="27"/>
      <c r="B90" s="31"/>
      <c r="C90" s="78"/>
      <c r="D90" s="79"/>
      <c r="E90" s="79"/>
      <c r="F90" s="108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3">
        <f>SUM(C80:C89)</f>
        <v>507487</v>
      </c>
      <c r="D91" s="82">
        <f>SUM(D80:D89)</f>
        <v>19272322.640000001</v>
      </c>
      <c r="E91" s="82">
        <f>SUM(E80:E89)</f>
        <v>17618712.620000001</v>
      </c>
      <c r="F91" s="109">
        <f>SUM(F80:F89)</f>
        <v>1653610.02</v>
      </c>
      <c r="G91" s="30"/>
      <c r="H91" s="9"/>
      <c r="L91" s="2"/>
    </row>
    <row r="92" spans="1:12" ht="15.75" thickTop="1" x14ac:dyDescent="0.2">
      <c r="A92" s="27"/>
      <c r="B92" s="31"/>
      <c r="C92" s="78"/>
      <c r="D92" s="79"/>
      <c r="E92" s="79"/>
      <c r="F92" s="108"/>
      <c r="G92" s="20"/>
      <c r="H92" s="9"/>
      <c r="L92" s="2"/>
    </row>
    <row r="93" spans="1:12" ht="15.75" x14ac:dyDescent="0.25">
      <c r="A93" s="18" t="s">
        <v>46</v>
      </c>
      <c r="B93" s="19">
        <v>46143</v>
      </c>
      <c r="C93" s="78"/>
      <c r="D93" s="79"/>
      <c r="E93" s="79"/>
      <c r="F93" s="108"/>
      <c r="G93" s="20"/>
      <c r="H93" s="9"/>
      <c r="L93" s="2"/>
    </row>
    <row r="94" spans="1:12" ht="15.75" x14ac:dyDescent="0.25">
      <c r="A94" s="18" t="s">
        <v>15</v>
      </c>
      <c r="B94" s="19"/>
      <c r="C94" s="78">
        <v>316369</v>
      </c>
      <c r="D94" s="79">
        <v>8383443.9900000002</v>
      </c>
      <c r="E94" s="79">
        <v>7925283.5199999996</v>
      </c>
      <c r="F94" s="108">
        <f t="shared" ref="F94:F103" si="6">+D94-E94</f>
        <v>458160.47000000067</v>
      </c>
      <c r="G94" s="20"/>
      <c r="H94" s="9"/>
      <c r="L94" s="2"/>
    </row>
    <row r="95" spans="1:12" ht="15.75" x14ac:dyDescent="0.25">
      <c r="A95" s="18" t="s">
        <v>16</v>
      </c>
      <c r="B95" s="19"/>
      <c r="C95" s="78">
        <v>300769</v>
      </c>
      <c r="D95" s="79">
        <v>17517022.07</v>
      </c>
      <c r="E95" s="79">
        <v>16676073.5</v>
      </c>
      <c r="F95" s="108">
        <f t="shared" si="6"/>
        <v>840948.5700000003</v>
      </c>
      <c r="G95" s="20"/>
      <c r="H95" s="9"/>
      <c r="L95" s="2"/>
    </row>
    <row r="96" spans="1:12" ht="15.75" x14ac:dyDescent="0.25">
      <c r="A96" s="18" t="s">
        <v>17</v>
      </c>
      <c r="B96" s="19"/>
      <c r="C96" s="78">
        <v>1687</v>
      </c>
      <c r="D96" s="79">
        <v>44198.99</v>
      </c>
      <c r="E96" s="79">
        <v>44171.82</v>
      </c>
      <c r="F96" s="108">
        <f t="shared" si="6"/>
        <v>27.169999999998254</v>
      </c>
      <c r="G96" s="20"/>
      <c r="H96" s="9"/>
      <c r="L96" s="2"/>
    </row>
    <row r="97" spans="1:12" ht="15.75" x14ac:dyDescent="0.25">
      <c r="A97" s="18" t="s">
        <v>18</v>
      </c>
      <c r="B97" s="19"/>
      <c r="C97" s="78">
        <v>3875</v>
      </c>
      <c r="D97" s="79">
        <v>221321.3</v>
      </c>
      <c r="E97" s="79">
        <v>166451.81</v>
      </c>
      <c r="F97" s="108">
        <f t="shared" si="6"/>
        <v>54869.489999999991</v>
      </c>
      <c r="G97" s="20"/>
      <c r="H97" s="9"/>
      <c r="L97" s="2"/>
    </row>
    <row r="98" spans="1:12" ht="15.75" x14ac:dyDescent="0.25">
      <c r="A98" s="18" t="s">
        <v>19</v>
      </c>
      <c r="B98" s="19"/>
      <c r="C98" s="78">
        <v>54528</v>
      </c>
      <c r="D98" s="79">
        <v>1612853.32</v>
      </c>
      <c r="E98" s="79">
        <v>1587865.23</v>
      </c>
      <c r="F98" s="108">
        <f t="shared" si="6"/>
        <v>24988.090000000084</v>
      </c>
      <c r="G98" s="20"/>
      <c r="H98" s="9"/>
      <c r="L98" s="2"/>
    </row>
    <row r="99" spans="1:12" ht="15.75" x14ac:dyDescent="0.25">
      <c r="A99" s="18" t="s">
        <v>20</v>
      </c>
      <c r="B99" s="19"/>
      <c r="C99" s="78">
        <v>37018</v>
      </c>
      <c r="D99" s="79">
        <v>1753277.75</v>
      </c>
      <c r="E99" s="79">
        <v>1604483.34</v>
      </c>
      <c r="F99" s="108">
        <f t="shared" si="6"/>
        <v>148794.40999999992</v>
      </c>
      <c r="G99" s="20"/>
      <c r="H99" s="9"/>
      <c r="L99" s="2"/>
    </row>
    <row r="100" spans="1:12" ht="15.75" x14ac:dyDescent="0.25">
      <c r="A100" s="18" t="s">
        <v>21</v>
      </c>
      <c r="B100" s="19"/>
      <c r="C100" s="78">
        <v>22177</v>
      </c>
      <c r="D100" s="79">
        <v>3739945.55</v>
      </c>
      <c r="E100" s="79">
        <v>3210503.78</v>
      </c>
      <c r="F100" s="108">
        <f t="shared" si="6"/>
        <v>529441.77</v>
      </c>
      <c r="G100" s="20"/>
      <c r="H100" s="9"/>
      <c r="L100" s="2"/>
    </row>
    <row r="101" spans="1:12" ht="15.75" x14ac:dyDescent="0.25">
      <c r="A101" s="18" t="s">
        <v>22</v>
      </c>
      <c r="B101" s="19"/>
      <c r="C101" s="78">
        <v>5587</v>
      </c>
      <c r="D101" s="79">
        <v>53315.51</v>
      </c>
      <c r="E101" s="79">
        <v>39353.51</v>
      </c>
      <c r="F101" s="108">
        <f t="shared" si="6"/>
        <v>13962</v>
      </c>
      <c r="G101" s="20"/>
      <c r="H101" s="9"/>
      <c r="L101" s="2"/>
    </row>
    <row r="102" spans="1:12" ht="15.75" x14ac:dyDescent="0.25">
      <c r="A102" s="18" t="s">
        <v>23</v>
      </c>
      <c r="B102" s="19"/>
      <c r="C102" s="78">
        <v>2336334</v>
      </c>
      <c r="D102" s="79">
        <v>43642015.18</v>
      </c>
      <c r="E102" s="79">
        <v>34498589.490000002</v>
      </c>
      <c r="F102" s="108">
        <f t="shared" si="6"/>
        <v>9143425.6899999976</v>
      </c>
      <c r="G102" s="20"/>
      <c r="H102" s="9"/>
      <c r="L102" s="2"/>
    </row>
    <row r="103" spans="1:12" ht="15.75" x14ac:dyDescent="0.25">
      <c r="A103" s="18" t="s">
        <v>24</v>
      </c>
      <c r="B103" s="19"/>
      <c r="C103" s="78">
        <v>113484</v>
      </c>
      <c r="D103" s="79">
        <v>5341256.6399999997</v>
      </c>
      <c r="E103" s="79">
        <v>5180539.54</v>
      </c>
      <c r="F103" s="108">
        <f t="shared" si="6"/>
        <v>160717.09999999963</v>
      </c>
      <c r="G103" s="20"/>
      <c r="H103" s="9"/>
      <c r="L103" s="2"/>
    </row>
    <row r="104" spans="1:12" ht="15.75" customHeight="1" thickBot="1" x14ac:dyDescent="0.3">
      <c r="A104" s="18"/>
      <c r="B104" s="31"/>
      <c r="C104" s="78"/>
      <c r="D104" s="79"/>
      <c r="E104" s="79"/>
      <c r="F104" s="108"/>
      <c r="G104" s="20"/>
      <c r="H104" s="9"/>
      <c r="L104" s="2"/>
    </row>
    <row r="105" spans="1:12" ht="17.45" customHeight="1" thickTop="1" thickBot="1" x14ac:dyDescent="0.3">
      <c r="A105" s="28" t="s">
        <v>1</v>
      </c>
      <c r="B105" s="32"/>
      <c r="C105" s="94">
        <f>SUM(C94:C103)</f>
        <v>3191828</v>
      </c>
      <c r="D105" s="83">
        <f>SUM(D94:D103)</f>
        <v>82308650.299999997</v>
      </c>
      <c r="E105" s="83">
        <f>SUM(E94:E103)</f>
        <v>70933315.540000007</v>
      </c>
      <c r="F105" s="154">
        <f>SUM(F94:F103)</f>
        <v>11375334.759999998</v>
      </c>
      <c r="G105" s="30"/>
      <c r="H105" s="9"/>
      <c r="L105" s="2"/>
    </row>
    <row r="106" spans="1:12" ht="15.75" customHeight="1" thickTop="1" x14ac:dyDescent="0.25">
      <c r="A106" s="18"/>
      <c r="B106" s="31"/>
      <c r="C106" s="78"/>
      <c r="D106" s="79"/>
      <c r="E106" s="79"/>
      <c r="F106" s="108"/>
      <c r="G106" s="20"/>
      <c r="H106" s="9"/>
      <c r="L106" s="2"/>
    </row>
    <row r="107" spans="1:12" ht="15.75" x14ac:dyDescent="0.25">
      <c r="A107" s="18" t="s">
        <v>42</v>
      </c>
      <c r="B107" s="19">
        <v>46143</v>
      </c>
      <c r="C107" s="78"/>
      <c r="D107" s="78"/>
      <c r="E107" s="78"/>
      <c r="F107" s="108"/>
      <c r="G107" s="20"/>
      <c r="H107" s="9"/>
      <c r="L107" s="2"/>
    </row>
    <row r="108" spans="1:12" ht="15.75" x14ac:dyDescent="0.25">
      <c r="A108" s="18" t="s">
        <v>15</v>
      </c>
      <c r="B108" s="19"/>
      <c r="C108" s="78">
        <v>28327</v>
      </c>
      <c r="D108" s="165">
        <v>1195904.53</v>
      </c>
      <c r="E108" s="79">
        <v>1151524.19</v>
      </c>
      <c r="F108" s="108">
        <f t="shared" ref="F108:F117" si="7">+D108-E108</f>
        <v>44380.340000000084</v>
      </c>
      <c r="G108" s="20"/>
      <c r="H108" s="9"/>
      <c r="L108" s="2"/>
    </row>
    <row r="109" spans="1:12" ht="15.75" x14ac:dyDescent="0.25">
      <c r="A109" s="18" t="s">
        <v>16</v>
      </c>
      <c r="B109" s="19"/>
      <c r="C109" s="78">
        <v>17691</v>
      </c>
      <c r="D109" s="79">
        <v>862887.46</v>
      </c>
      <c r="E109" s="79">
        <v>807346.79</v>
      </c>
      <c r="F109" s="108">
        <f t="shared" si="7"/>
        <v>55540.669999999925</v>
      </c>
      <c r="G109" s="20"/>
      <c r="H109" s="9"/>
      <c r="L109" s="2"/>
    </row>
    <row r="110" spans="1:12" ht="15.75" x14ac:dyDescent="0.25">
      <c r="A110" s="18" t="s">
        <v>17</v>
      </c>
      <c r="B110" s="19"/>
      <c r="C110" s="78">
        <v>1161</v>
      </c>
      <c r="D110" s="79">
        <v>27526.29</v>
      </c>
      <c r="E110" s="79">
        <v>1791.35</v>
      </c>
      <c r="F110" s="108">
        <f t="shared" si="7"/>
        <v>25734.940000000002</v>
      </c>
      <c r="G110" s="20"/>
      <c r="H110" s="9"/>
      <c r="L110" s="2"/>
    </row>
    <row r="111" spans="1:12" ht="15.75" x14ac:dyDescent="0.25">
      <c r="A111" s="18" t="s">
        <v>18</v>
      </c>
      <c r="B111" s="19"/>
      <c r="C111" s="78">
        <v>358</v>
      </c>
      <c r="D111" s="79">
        <v>10149.02</v>
      </c>
      <c r="E111" s="79">
        <v>4136.21</v>
      </c>
      <c r="F111" s="108">
        <f t="shared" si="7"/>
        <v>6012.81</v>
      </c>
      <c r="G111" s="20"/>
      <c r="H111" s="9"/>
      <c r="L111" s="2"/>
    </row>
    <row r="112" spans="1:12" ht="15.75" x14ac:dyDescent="0.25">
      <c r="A112" s="18" t="s">
        <v>19</v>
      </c>
      <c r="B112" s="19"/>
      <c r="C112" s="78">
        <v>4292</v>
      </c>
      <c r="D112" s="79">
        <v>141083.48000000001</v>
      </c>
      <c r="E112" s="79">
        <v>134279.57</v>
      </c>
      <c r="F112" s="108">
        <f t="shared" si="7"/>
        <v>6803.9100000000035</v>
      </c>
      <c r="G112" s="20"/>
      <c r="H112" s="9"/>
      <c r="L112" s="2"/>
    </row>
    <row r="113" spans="1:12" ht="15.75" x14ac:dyDescent="0.25">
      <c r="A113" s="18" t="s">
        <v>20</v>
      </c>
      <c r="B113" s="19"/>
      <c r="C113" s="78">
        <v>3572</v>
      </c>
      <c r="D113" s="79">
        <v>101928.57</v>
      </c>
      <c r="E113" s="79">
        <v>96459.58</v>
      </c>
      <c r="F113" s="108">
        <f t="shared" si="7"/>
        <v>5468.9900000000052</v>
      </c>
      <c r="G113" s="20"/>
      <c r="H113" s="9"/>
      <c r="L113" s="2"/>
    </row>
    <row r="114" spans="1:12" ht="15.75" x14ac:dyDescent="0.25">
      <c r="A114" s="18" t="s">
        <v>21</v>
      </c>
      <c r="B114" s="19"/>
      <c r="C114" s="78">
        <v>4853</v>
      </c>
      <c r="D114" s="79">
        <v>298784.67</v>
      </c>
      <c r="E114" s="79">
        <v>250964.7</v>
      </c>
      <c r="F114" s="108">
        <f t="shared" si="7"/>
        <v>47819.969999999972</v>
      </c>
      <c r="G114" s="20"/>
      <c r="H114" s="9"/>
      <c r="L114" s="2"/>
    </row>
    <row r="115" spans="1:12" ht="15.75" x14ac:dyDescent="0.25">
      <c r="A115" s="18" t="s">
        <v>22</v>
      </c>
      <c r="B115" s="19"/>
      <c r="C115" s="78">
        <v>1083</v>
      </c>
      <c r="D115" s="79">
        <v>12300.12</v>
      </c>
      <c r="E115" s="79">
        <v>9499.34</v>
      </c>
      <c r="F115" s="108">
        <f t="shared" si="7"/>
        <v>2800.7800000000007</v>
      </c>
      <c r="G115" s="20"/>
      <c r="H115" s="9"/>
      <c r="L115" s="2"/>
    </row>
    <row r="116" spans="1:12" ht="15.75" x14ac:dyDescent="0.25">
      <c r="A116" s="18" t="s">
        <v>23</v>
      </c>
      <c r="B116" s="19"/>
      <c r="C116" s="78">
        <v>59181</v>
      </c>
      <c r="D116" s="79">
        <v>1184491.47</v>
      </c>
      <c r="E116" s="79">
        <v>930400.08</v>
      </c>
      <c r="F116" s="108">
        <f t="shared" si="7"/>
        <v>254091.39</v>
      </c>
      <c r="G116" s="20"/>
      <c r="H116" s="9"/>
      <c r="L116" s="2"/>
    </row>
    <row r="117" spans="1:12" ht="15.75" x14ac:dyDescent="0.25">
      <c r="A117" s="18" t="s">
        <v>24</v>
      </c>
      <c r="B117" s="19"/>
      <c r="C117" s="78">
        <v>14371</v>
      </c>
      <c r="D117" s="79">
        <v>456976.49</v>
      </c>
      <c r="E117" s="79">
        <v>444824.32000000001</v>
      </c>
      <c r="F117" s="108">
        <f t="shared" si="7"/>
        <v>12152.169999999984</v>
      </c>
      <c r="G117" s="20"/>
      <c r="H117" s="9"/>
      <c r="L117" s="2"/>
    </row>
    <row r="118" spans="1:12" ht="15.75" customHeight="1" thickBot="1" x14ac:dyDescent="0.3">
      <c r="A118" s="18"/>
      <c r="B118" s="19"/>
      <c r="C118" s="78"/>
      <c r="D118" s="79"/>
      <c r="E118" s="79"/>
      <c r="F118" s="108"/>
      <c r="G118" s="20"/>
      <c r="H118" s="9"/>
      <c r="L118" s="2"/>
    </row>
    <row r="119" spans="1:12" ht="17.25" customHeight="1" thickTop="1" thickBot="1" x14ac:dyDescent="0.3">
      <c r="A119" s="21" t="s">
        <v>1</v>
      </c>
      <c r="B119" s="22"/>
      <c r="C119" s="91">
        <f>SUM(C108:C117)</f>
        <v>134889</v>
      </c>
      <c r="D119" s="80">
        <f>SUM(D108:D117)</f>
        <v>4292032.1000000006</v>
      </c>
      <c r="E119" s="80">
        <f>SUM(E108:E117)</f>
        <v>3831226.13</v>
      </c>
      <c r="F119" s="112">
        <f>SUM(F108:F117)</f>
        <v>460805.97000000003</v>
      </c>
      <c r="G119" s="23"/>
      <c r="H119" s="9"/>
      <c r="L119" s="2"/>
    </row>
    <row r="120" spans="1:12" ht="15.75" customHeight="1" thickTop="1" thickBot="1" x14ac:dyDescent="0.3">
      <c r="A120" s="24"/>
      <c r="B120" s="25"/>
      <c r="C120" s="92"/>
      <c r="D120" s="81"/>
      <c r="E120" s="81"/>
      <c r="F120" s="113"/>
      <c r="G120" s="26"/>
      <c r="H120" s="9"/>
      <c r="L120" s="2"/>
    </row>
    <row r="121" spans="1:12" ht="17.25" thickTop="1" thickBot="1" x14ac:dyDescent="0.3">
      <c r="A121" s="40" t="s">
        <v>3</v>
      </c>
      <c r="B121" s="41"/>
      <c r="C121" s="91">
        <f>SUM(C119+C105+C91+C77+C63+C49+C35+C21)</f>
        <v>8319573</v>
      </c>
      <c r="D121" s="80">
        <f>SUM(D119+D105+D91+D77+D63+D49+D35+D21)</f>
        <v>249000093.84999996</v>
      </c>
      <c r="E121" s="80">
        <f>SUM(E119+E105+E91+E77+E63+E49+E35+E21)</f>
        <v>219866729.32000005</v>
      </c>
      <c r="F121" s="112">
        <f>SUM(F119+F105+F91+F77+F63+F49+F35+F21)</f>
        <v>29133364.529999994</v>
      </c>
      <c r="G121" s="30"/>
      <c r="H121" s="9"/>
      <c r="L121" s="2"/>
    </row>
    <row r="122" spans="1:12" ht="15.75" thickTop="1" x14ac:dyDescent="0.2">
      <c r="A122" s="42"/>
      <c r="B122" s="43"/>
      <c r="C122" s="97"/>
      <c r="D122" s="86"/>
      <c r="E122" s="86"/>
      <c r="F122" s="156"/>
      <c r="G122" s="43"/>
      <c r="L122" s="2"/>
    </row>
    <row r="123" spans="1:12" ht="18.75" x14ac:dyDescent="0.3">
      <c r="A123" s="64" t="s">
        <v>4</v>
      </c>
      <c r="B123" s="46"/>
      <c r="C123" s="87"/>
      <c r="D123" s="87"/>
      <c r="E123" s="87"/>
      <c r="F123" s="87"/>
      <c r="G123" s="47"/>
      <c r="H123" s="2"/>
      <c r="I123" s="2"/>
      <c r="J123" s="2"/>
      <c r="K123" s="2"/>
      <c r="L123" s="2"/>
    </row>
    <row r="124" spans="1:12" ht="18" x14ac:dyDescent="0.25">
      <c r="A124" s="1"/>
      <c r="B124" s="46"/>
      <c r="C124" s="87"/>
      <c r="D124" s="87"/>
      <c r="E124" s="87"/>
      <c r="F124" s="87"/>
      <c r="G124" s="47"/>
      <c r="H124" s="2"/>
      <c r="I124" s="2"/>
      <c r="J124" s="2"/>
      <c r="K124" s="2"/>
      <c r="L124" s="2"/>
    </row>
    <row r="125" spans="1:12" s="63" customFormat="1" x14ac:dyDescent="0.2">
      <c r="A125" s="67" t="s">
        <v>14</v>
      </c>
      <c r="C125" s="88"/>
      <c r="D125" s="88"/>
      <c r="E125" s="88"/>
      <c r="F125" s="88"/>
    </row>
    <row r="126" spans="1:12" s="63" customFormat="1" x14ac:dyDescent="0.2">
      <c r="A126" s="67"/>
      <c r="C126" s="88"/>
      <c r="D126" s="88"/>
      <c r="E126" s="88"/>
      <c r="F126" s="88"/>
    </row>
    <row r="127" spans="1:12" s="63" customFormat="1" x14ac:dyDescent="0.2">
      <c r="A127" s="67" t="s">
        <v>29</v>
      </c>
      <c r="C127" s="88"/>
      <c r="D127" s="88"/>
      <c r="E127" s="88"/>
      <c r="F127" s="88"/>
    </row>
    <row r="128" spans="1:12" s="63" customFormat="1" x14ac:dyDescent="0.2">
      <c r="A128" s="67" t="s">
        <v>26</v>
      </c>
      <c r="C128" s="88"/>
      <c r="D128" s="88"/>
      <c r="E128" s="88"/>
      <c r="F128" s="88"/>
    </row>
    <row r="129" spans="1:12" x14ac:dyDescent="0.2">
      <c r="A129" s="2"/>
      <c r="B129" s="49"/>
      <c r="C129" s="89"/>
      <c r="D129" s="89"/>
      <c r="E129" s="89"/>
      <c r="F129" s="89"/>
      <c r="G129" s="51"/>
      <c r="H129" s="2"/>
      <c r="I129" s="2"/>
      <c r="J129" s="2"/>
      <c r="K129" s="2"/>
      <c r="L129" s="2"/>
    </row>
    <row r="130" spans="1:12" x14ac:dyDescent="0.2">
      <c r="A130" s="2"/>
      <c r="B130" s="49"/>
      <c r="C130" s="89"/>
      <c r="D130" s="89"/>
      <c r="E130" s="89"/>
      <c r="F130" s="89"/>
      <c r="G130" s="51"/>
      <c r="H130" s="2"/>
      <c r="I130" s="2"/>
      <c r="J130" s="2"/>
      <c r="K130" s="2"/>
      <c r="L130" s="2"/>
    </row>
    <row r="131" spans="1:12" x14ac:dyDescent="0.2">
      <c r="A131" s="2"/>
      <c r="B131" s="49"/>
      <c r="C131" s="89"/>
      <c r="D131" s="89"/>
      <c r="E131" s="89"/>
      <c r="F131" s="89"/>
      <c r="G131" s="51"/>
      <c r="H131" s="2"/>
      <c r="I131" s="2"/>
      <c r="J131" s="2"/>
      <c r="K131" s="2"/>
      <c r="L131" s="2"/>
    </row>
    <row r="132" spans="1:12" x14ac:dyDescent="0.2">
      <c r="A132" s="2"/>
      <c r="B132" s="49"/>
      <c r="C132" s="89"/>
      <c r="D132" s="89"/>
      <c r="E132" s="89"/>
      <c r="F132" s="89"/>
      <c r="G132" s="51"/>
      <c r="H132" s="2"/>
      <c r="I132" s="2"/>
      <c r="J132" s="2"/>
      <c r="K132" s="2"/>
      <c r="L132" s="2"/>
    </row>
    <row r="133" spans="1:12" x14ac:dyDescent="0.2">
      <c r="A133" s="2"/>
      <c r="B133" s="49"/>
      <c r="C133" s="89"/>
      <c r="D133" s="89"/>
      <c r="E133" s="89"/>
      <c r="F133" s="89"/>
      <c r="G133" s="51"/>
      <c r="H133" s="2"/>
      <c r="I133" s="2"/>
      <c r="J133" s="2"/>
      <c r="K133" s="2"/>
      <c r="L133" s="2"/>
    </row>
    <row r="134" spans="1:12" x14ac:dyDescent="0.2">
      <c r="A134" s="2"/>
      <c r="B134" s="49"/>
      <c r="C134" s="89"/>
      <c r="D134" s="89"/>
      <c r="E134" s="89"/>
      <c r="F134" s="89"/>
      <c r="G134" s="50"/>
      <c r="H134" s="2"/>
      <c r="I134" s="2"/>
      <c r="J134" s="2"/>
      <c r="K134" s="2"/>
      <c r="L134" s="2"/>
    </row>
    <row r="135" spans="1:12" x14ac:dyDescent="0.2">
      <c r="A135" s="2"/>
      <c r="B135" s="49"/>
      <c r="C135" s="89"/>
      <c r="D135" s="89"/>
      <c r="E135" s="89"/>
      <c r="F135" s="89"/>
      <c r="G135" s="50"/>
      <c r="H135" s="2"/>
      <c r="I135" s="2"/>
      <c r="J135" s="2"/>
      <c r="K135" s="2"/>
      <c r="L135" s="2"/>
    </row>
    <row r="136" spans="1:12" x14ac:dyDescent="0.2">
      <c r="A136" s="2"/>
      <c r="B136" s="46"/>
      <c r="C136" s="89"/>
      <c r="D136" s="89"/>
      <c r="E136" s="89"/>
      <c r="F136" s="89"/>
      <c r="G136" s="50"/>
      <c r="H136" s="2"/>
      <c r="I136" s="2"/>
      <c r="J136" s="2"/>
      <c r="K136" s="2"/>
      <c r="L136" s="2"/>
    </row>
    <row r="137" spans="1:12" ht="15.75" x14ac:dyDescent="0.25">
      <c r="A137" s="52"/>
      <c r="B137" s="46"/>
      <c r="C137" s="89"/>
      <c r="D137" s="89"/>
      <c r="E137" s="89"/>
      <c r="F137" s="89"/>
      <c r="G137" s="51"/>
      <c r="H137" s="2"/>
      <c r="I137" s="2"/>
      <c r="J137" s="2"/>
      <c r="K137" s="2"/>
      <c r="L137" s="2"/>
    </row>
    <row r="138" spans="1:12" ht="15.75" x14ac:dyDescent="0.25">
      <c r="A138" s="52"/>
      <c r="B138" s="46"/>
      <c r="C138" s="89"/>
      <c r="D138" s="89"/>
      <c r="E138" s="89"/>
      <c r="F138" s="89"/>
      <c r="G138" s="51"/>
      <c r="H138" s="2"/>
      <c r="I138" s="2"/>
      <c r="J138" s="2"/>
      <c r="K138" s="2"/>
      <c r="L138" s="2"/>
    </row>
    <row r="139" spans="1:12" ht="15.75" x14ac:dyDescent="0.25">
      <c r="A139" s="52"/>
      <c r="B139" s="46"/>
      <c r="C139" s="89"/>
      <c r="D139" s="89"/>
      <c r="E139" s="89"/>
      <c r="F139" s="89"/>
      <c r="G139" s="51"/>
      <c r="H139" s="2"/>
      <c r="I139" s="2"/>
      <c r="J139" s="2"/>
      <c r="K139" s="2"/>
      <c r="L139" s="2"/>
    </row>
    <row r="140" spans="1:12" x14ac:dyDescent="0.2">
      <c r="A140" s="2"/>
      <c r="B140" s="46"/>
      <c r="C140" s="89"/>
      <c r="D140" s="89"/>
      <c r="E140" s="89"/>
      <c r="F140" s="89"/>
      <c r="G140" s="51"/>
      <c r="H140" s="2"/>
      <c r="I140" s="2"/>
      <c r="J140" s="2"/>
      <c r="K140" s="2"/>
      <c r="L140" s="2"/>
    </row>
    <row r="141" spans="1:12" ht="15.75" x14ac:dyDescent="0.25">
      <c r="A141" s="52"/>
      <c r="B141" s="49"/>
      <c r="C141" s="89"/>
      <c r="D141" s="89"/>
      <c r="E141" s="89"/>
      <c r="F141" s="89"/>
      <c r="G141" s="51"/>
      <c r="H141" s="2"/>
      <c r="I141" s="2"/>
      <c r="J141" s="2"/>
      <c r="K141" s="2"/>
      <c r="L141" s="2"/>
    </row>
    <row r="142" spans="1:12" x14ac:dyDescent="0.2">
      <c r="A142" s="2"/>
      <c r="B142" s="49"/>
      <c r="C142" s="89"/>
      <c r="D142" s="89"/>
      <c r="E142" s="89"/>
      <c r="F142" s="89"/>
      <c r="G142" s="51"/>
      <c r="H142" s="2"/>
      <c r="I142" s="2"/>
      <c r="J142" s="2"/>
      <c r="K142" s="2"/>
      <c r="L142" s="2"/>
    </row>
    <row r="143" spans="1:12" x14ac:dyDescent="0.2">
      <c r="A143" s="2"/>
      <c r="B143" s="49"/>
      <c r="C143" s="89"/>
      <c r="D143" s="89"/>
      <c r="E143" s="89"/>
      <c r="F143" s="89"/>
      <c r="G143" s="51"/>
      <c r="H143" s="2"/>
      <c r="I143" s="2"/>
      <c r="J143" s="2"/>
      <c r="K143" s="2"/>
      <c r="L143" s="2"/>
    </row>
    <row r="144" spans="1:12" x14ac:dyDescent="0.2">
      <c r="A144" s="2"/>
      <c r="B144" s="53"/>
      <c r="C144" s="89"/>
      <c r="D144" s="89"/>
      <c r="E144" s="89"/>
      <c r="F144" s="89"/>
      <c r="G144" s="51"/>
      <c r="H144" s="2"/>
      <c r="I144" s="2"/>
      <c r="J144" s="2"/>
      <c r="K144" s="2"/>
      <c r="L144" s="2"/>
    </row>
    <row r="145" spans="1:12" x14ac:dyDescent="0.2">
      <c r="A145" s="2"/>
      <c r="B145" s="53"/>
      <c r="C145" s="89"/>
      <c r="D145" s="89"/>
      <c r="E145" s="89"/>
      <c r="F145" s="89"/>
      <c r="G145" s="51"/>
      <c r="H145" s="2"/>
      <c r="I145" s="2"/>
      <c r="J145" s="2"/>
      <c r="K145" s="2"/>
      <c r="L145" s="2"/>
    </row>
    <row r="146" spans="1:12" x14ac:dyDescent="0.2">
      <c r="A146" s="2"/>
      <c r="B146" s="53"/>
      <c r="C146" s="89"/>
      <c r="D146" s="89"/>
      <c r="E146" s="89"/>
      <c r="F146" s="89"/>
      <c r="G146" s="51"/>
      <c r="H146" s="2"/>
      <c r="I146" s="2"/>
      <c r="J146" s="2"/>
      <c r="K146" s="2"/>
      <c r="L146" s="2"/>
    </row>
    <row r="147" spans="1:12" x14ac:dyDescent="0.2">
      <c r="A147" s="2"/>
      <c r="B147" s="53"/>
      <c r="C147" s="89"/>
      <c r="D147" s="89"/>
      <c r="E147" s="89"/>
      <c r="F147" s="89"/>
      <c r="G147" s="51"/>
      <c r="H147" s="2"/>
      <c r="I147" s="2"/>
      <c r="J147" s="2"/>
      <c r="K147" s="2"/>
      <c r="L147" s="2"/>
    </row>
    <row r="148" spans="1:12" x14ac:dyDescent="0.2">
      <c r="A148" s="2"/>
      <c r="B148" s="53"/>
      <c r="C148" s="89"/>
      <c r="D148" s="89"/>
      <c r="E148" s="89"/>
      <c r="F148" s="89"/>
      <c r="G148" s="51"/>
      <c r="H148" s="2"/>
      <c r="I148" s="2"/>
      <c r="J148" s="2"/>
      <c r="K148" s="2"/>
      <c r="L148" s="2"/>
    </row>
    <row r="149" spans="1:12" x14ac:dyDescent="0.2">
      <c r="A149" s="2"/>
      <c r="B149" s="53"/>
      <c r="C149" s="89"/>
      <c r="D149" s="89"/>
      <c r="E149" s="89"/>
      <c r="F149" s="89"/>
      <c r="G149" s="51"/>
      <c r="H149" s="2"/>
      <c r="I149" s="2"/>
      <c r="J149" s="2"/>
      <c r="K149" s="2"/>
      <c r="L149" s="2"/>
    </row>
    <row r="150" spans="1:12" x14ac:dyDescent="0.2">
      <c r="A150" s="2"/>
      <c r="B150" s="53"/>
      <c r="C150" s="89"/>
      <c r="D150" s="89"/>
      <c r="E150" s="89"/>
      <c r="F150" s="89"/>
      <c r="G150" s="51"/>
      <c r="H150" s="2"/>
      <c r="I150" s="2"/>
      <c r="J150" s="2"/>
      <c r="K150" s="2"/>
      <c r="L150" s="2"/>
    </row>
    <row r="151" spans="1:12" x14ac:dyDescent="0.2">
      <c r="A151" s="2"/>
      <c r="B151" s="53"/>
      <c r="C151" s="89"/>
      <c r="D151" s="89"/>
      <c r="E151" s="89"/>
      <c r="F151" s="89"/>
      <c r="G151" s="51"/>
      <c r="H151" s="2"/>
      <c r="I151" s="2"/>
      <c r="J151" s="2"/>
      <c r="K151" s="2"/>
      <c r="L151" s="2"/>
    </row>
    <row r="152" spans="1:12" x14ac:dyDescent="0.2">
      <c r="A152" s="2"/>
      <c r="B152" s="53"/>
      <c r="C152" s="89"/>
      <c r="D152" s="89"/>
      <c r="E152" s="89"/>
      <c r="F152" s="89"/>
      <c r="G152" s="51"/>
      <c r="H152" s="2"/>
      <c r="I152" s="2"/>
      <c r="J152" s="2"/>
      <c r="K152" s="2"/>
      <c r="L152" s="2"/>
    </row>
    <row r="153" spans="1:12" x14ac:dyDescent="0.2">
      <c r="A153" s="2"/>
      <c r="B153" s="2"/>
      <c r="C153" s="89"/>
      <c r="D153" s="89"/>
      <c r="E153" s="89"/>
      <c r="F153" s="89"/>
      <c r="G153" s="51"/>
      <c r="H153" s="2"/>
      <c r="I153" s="2"/>
      <c r="J153" s="2"/>
      <c r="K153" s="2"/>
      <c r="L153" s="2"/>
    </row>
    <row r="154" spans="1:12" ht="15.75" x14ac:dyDescent="0.25">
      <c r="A154" s="52"/>
      <c r="B154" s="2"/>
      <c r="C154" s="89"/>
      <c r="D154" s="89"/>
      <c r="E154" s="89"/>
      <c r="F154" s="89"/>
      <c r="G154" s="51"/>
      <c r="H154" s="2"/>
      <c r="I154" s="2"/>
      <c r="J154" s="2"/>
      <c r="K154" s="2"/>
      <c r="L154" s="2"/>
    </row>
    <row r="155" spans="1:12" x14ac:dyDescent="0.2">
      <c r="A155" s="2"/>
      <c r="B155" s="2"/>
      <c r="C155" s="89"/>
      <c r="D155" s="89"/>
      <c r="E155" s="89"/>
      <c r="F155" s="89"/>
      <c r="G155" s="51"/>
      <c r="H155" s="2"/>
      <c r="I155" s="2"/>
      <c r="J155" s="2"/>
      <c r="K155" s="2"/>
      <c r="L155" s="2"/>
    </row>
    <row r="156" spans="1:12" x14ac:dyDescent="0.2">
      <c r="A156" s="2"/>
      <c r="B156" s="2"/>
      <c r="C156" s="89"/>
      <c r="D156" s="89"/>
      <c r="E156" s="89"/>
      <c r="F156" s="89"/>
      <c r="G156" s="51"/>
      <c r="H156" s="2"/>
      <c r="I156" s="2"/>
      <c r="J156" s="2"/>
      <c r="K156" s="2"/>
      <c r="L156" s="2"/>
    </row>
    <row r="157" spans="1:12" ht="15.75" x14ac:dyDescent="0.25">
      <c r="A157" s="52"/>
      <c r="B157" s="2"/>
      <c r="C157" s="89"/>
      <c r="D157" s="89"/>
      <c r="E157" s="89"/>
      <c r="F157" s="89"/>
      <c r="G157" s="51"/>
      <c r="H157" s="2"/>
      <c r="I157" s="2"/>
      <c r="J157" s="2"/>
      <c r="K157" s="2"/>
      <c r="L157" s="2"/>
    </row>
    <row r="158" spans="1:12" ht="15.75" x14ac:dyDescent="0.25">
      <c r="A158" s="52"/>
      <c r="B158" s="2"/>
      <c r="C158" s="89"/>
      <c r="D158" s="89"/>
      <c r="E158" s="89"/>
      <c r="F158" s="89"/>
      <c r="G158" s="51"/>
      <c r="H158" s="2"/>
      <c r="I158" s="2"/>
      <c r="J158" s="2"/>
      <c r="K158" s="2"/>
      <c r="L158" s="2"/>
    </row>
    <row r="159" spans="1:12" ht="15.75" x14ac:dyDescent="0.25">
      <c r="A159" s="52"/>
      <c r="B159" s="53"/>
      <c r="C159" s="89"/>
      <c r="D159" s="89"/>
      <c r="E159" s="89"/>
      <c r="F159" s="89"/>
      <c r="G159" s="51"/>
      <c r="H159" s="2"/>
      <c r="I159" s="2"/>
      <c r="J159" s="2"/>
      <c r="K159" s="2"/>
      <c r="L159" s="2"/>
    </row>
    <row r="160" spans="1:12" x14ac:dyDescent="0.2">
      <c r="A160" s="2"/>
      <c r="B160" s="53"/>
      <c r="C160" s="89"/>
      <c r="D160" s="89"/>
      <c r="E160" s="89"/>
      <c r="F160" s="89"/>
      <c r="G160" s="51"/>
      <c r="H160" s="2"/>
      <c r="I160" s="2"/>
      <c r="J160" s="2"/>
      <c r="K160" s="2"/>
      <c r="L160" s="2"/>
    </row>
    <row r="161" spans="1:12" x14ac:dyDescent="0.2">
      <c r="A161" s="2"/>
      <c r="B161" s="53"/>
      <c r="C161" s="89"/>
      <c r="D161" s="89"/>
      <c r="E161" s="89"/>
      <c r="F161" s="89"/>
      <c r="G161" s="51"/>
      <c r="H161" s="2"/>
      <c r="I161" s="2"/>
      <c r="J161" s="2"/>
      <c r="K161" s="2"/>
      <c r="L161" s="2"/>
    </row>
    <row r="162" spans="1:12" x14ac:dyDescent="0.2">
      <c r="A162" s="2"/>
      <c r="B162" s="53"/>
      <c r="C162" s="89"/>
      <c r="D162" s="89"/>
      <c r="E162" s="89"/>
      <c r="F162" s="89"/>
      <c r="G162" s="51"/>
      <c r="H162" s="2"/>
      <c r="I162" s="2"/>
      <c r="J162" s="2"/>
      <c r="K162" s="2"/>
      <c r="L162" s="2"/>
    </row>
    <row r="163" spans="1:12" x14ac:dyDescent="0.2">
      <c r="A163" s="2"/>
      <c r="B163" s="53"/>
      <c r="C163" s="89"/>
      <c r="D163" s="89"/>
      <c r="E163" s="89"/>
      <c r="F163" s="89"/>
      <c r="G163" s="51"/>
      <c r="H163" s="2"/>
      <c r="I163" s="2"/>
      <c r="J163" s="2"/>
      <c r="K163" s="2"/>
      <c r="L163" s="2"/>
    </row>
    <row r="164" spans="1:12" x14ac:dyDescent="0.2">
      <c r="A164" s="2"/>
      <c r="B164" s="53"/>
      <c r="C164" s="89"/>
      <c r="D164" s="89"/>
      <c r="E164" s="89"/>
      <c r="F164" s="89"/>
      <c r="G164" s="51"/>
      <c r="H164" s="2"/>
      <c r="I164" s="2"/>
      <c r="J164" s="2"/>
      <c r="K164" s="2"/>
      <c r="L164" s="2"/>
    </row>
    <row r="165" spans="1:12" x14ac:dyDescent="0.2">
      <c r="A165" s="2"/>
      <c r="B165" s="53"/>
      <c r="C165" s="89"/>
      <c r="D165" s="89"/>
      <c r="E165" s="89"/>
      <c r="F165" s="89"/>
      <c r="G165" s="51"/>
      <c r="H165" s="2"/>
      <c r="I165" s="2"/>
      <c r="J165" s="2"/>
      <c r="K165" s="2"/>
      <c r="L165" s="2"/>
    </row>
    <row r="166" spans="1:12" x14ac:dyDescent="0.2">
      <c r="A166" s="2"/>
      <c r="B166" s="53"/>
      <c r="C166" s="89"/>
      <c r="D166" s="89"/>
      <c r="E166" s="89"/>
      <c r="F166" s="89"/>
      <c r="G166" s="51"/>
      <c r="H166" s="2"/>
      <c r="I166" s="2"/>
      <c r="J166" s="2"/>
      <c r="K166" s="2"/>
      <c r="L166" s="2"/>
    </row>
    <row r="167" spans="1:12" x14ac:dyDescent="0.2">
      <c r="A167" s="2"/>
      <c r="B167" s="53"/>
      <c r="C167" s="89"/>
      <c r="D167" s="89"/>
      <c r="E167" s="89"/>
      <c r="F167" s="89"/>
      <c r="G167" s="51"/>
      <c r="H167" s="2"/>
      <c r="I167" s="2"/>
      <c r="J167" s="2"/>
      <c r="K167" s="2"/>
      <c r="L167" s="2"/>
    </row>
    <row r="168" spans="1:12" x14ac:dyDescent="0.2">
      <c r="A168" s="2"/>
      <c r="B168" s="53"/>
      <c r="C168" s="89"/>
      <c r="D168" s="89"/>
      <c r="E168" s="89"/>
      <c r="F168" s="89"/>
      <c r="G168" s="51"/>
      <c r="H168" s="2"/>
      <c r="I168" s="2"/>
      <c r="J168" s="2"/>
      <c r="K168" s="2"/>
      <c r="L168" s="2"/>
    </row>
    <row r="169" spans="1:12" x14ac:dyDescent="0.2">
      <c r="A169" s="2"/>
      <c r="B169" s="53"/>
      <c r="C169" s="89"/>
      <c r="D169" s="89"/>
      <c r="E169" s="89"/>
      <c r="F169" s="89"/>
      <c r="G169" s="51"/>
      <c r="H169" s="2"/>
      <c r="I169" s="2"/>
      <c r="J169" s="2"/>
      <c r="K169" s="2"/>
      <c r="L169" s="2"/>
    </row>
    <row r="170" spans="1:12" x14ac:dyDescent="0.2">
      <c r="A170" s="2"/>
      <c r="B170" s="53"/>
      <c r="C170" s="89"/>
      <c r="D170" s="89"/>
      <c r="E170" s="89"/>
      <c r="F170" s="89"/>
      <c r="G170" s="51"/>
      <c r="H170" s="2"/>
      <c r="I170" s="2"/>
      <c r="J170" s="2"/>
      <c r="K170" s="2"/>
      <c r="L170" s="2"/>
    </row>
    <row r="171" spans="1:12" x14ac:dyDescent="0.2">
      <c r="A171" s="2"/>
      <c r="B171" s="2"/>
      <c r="C171" s="89"/>
      <c r="D171" s="89"/>
      <c r="E171" s="89"/>
      <c r="F171" s="89"/>
      <c r="G171" s="51"/>
      <c r="H171" s="2"/>
      <c r="I171" s="2"/>
      <c r="J171" s="2"/>
      <c r="K171" s="2"/>
      <c r="L171" s="2"/>
    </row>
    <row r="172" spans="1:12" ht="15.75" x14ac:dyDescent="0.25">
      <c r="A172" s="52"/>
      <c r="B172" s="2"/>
      <c r="C172" s="89"/>
      <c r="D172" s="89"/>
      <c r="E172" s="89"/>
      <c r="F172" s="89"/>
      <c r="G172" s="51"/>
      <c r="H172" s="2"/>
      <c r="I172" s="2"/>
      <c r="J172" s="2"/>
      <c r="K172" s="2"/>
      <c r="L172" s="2"/>
    </row>
    <row r="173" spans="1:12" x14ac:dyDescent="0.2">
      <c r="A173" s="2"/>
      <c r="B173" s="2"/>
      <c r="C173" s="89"/>
      <c r="D173" s="89"/>
      <c r="E173" s="89"/>
      <c r="F173" s="89"/>
      <c r="G173" s="51"/>
      <c r="H173" s="2"/>
      <c r="I173" s="2"/>
      <c r="J173" s="2"/>
      <c r="K173" s="2"/>
      <c r="L173" s="2"/>
    </row>
    <row r="174" spans="1:12" x14ac:dyDescent="0.2">
      <c r="A174" s="2"/>
      <c r="B174" s="2"/>
      <c r="C174" s="89"/>
      <c r="D174" s="89"/>
      <c r="E174" s="89"/>
      <c r="F174" s="89"/>
      <c r="G174" s="51"/>
      <c r="H174" s="2"/>
      <c r="I174" s="2"/>
      <c r="J174" s="2"/>
      <c r="K174" s="2"/>
      <c r="L174" s="2"/>
    </row>
    <row r="175" spans="1:12" ht="15.75" x14ac:dyDescent="0.25">
      <c r="A175" s="52"/>
      <c r="B175" s="53"/>
      <c r="C175" s="89"/>
      <c r="D175" s="89"/>
      <c r="E175" s="89"/>
      <c r="F175" s="89"/>
      <c r="G175" s="51"/>
      <c r="H175" s="2"/>
      <c r="I175" s="2"/>
      <c r="J175" s="2"/>
      <c r="K175" s="2"/>
      <c r="L175" s="2"/>
    </row>
    <row r="176" spans="1:12" x14ac:dyDescent="0.2">
      <c r="A176" s="2"/>
      <c r="B176" s="53"/>
      <c r="C176" s="89"/>
      <c r="D176" s="89"/>
      <c r="E176" s="89"/>
      <c r="F176" s="89"/>
      <c r="G176" s="51"/>
      <c r="H176" s="2"/>
      <c r="I176" s="2"/>
      <c r="J176" s="2"/>
      <c r="K176" s="2"/>
      <c r="L176" s="2"/>
    </row>
    <row r="177" spans="1:12" x14ac:dyDescent="0.2">
      <c r="A177" s="2"/>
      <c r="B177" s="53"/>
      <c r="C177" s="89"/>
      <c r="D177" s="89"/>
      <c r="E177" s="89"/>
      <c r="F177" s="89"/>
      <c r="G177" s="51"/>
      <c r="H177" s="2"/>
      <c r="I177" s="2"/>
      <c r="J177" s="2"/>
      <c r="K177" s="2"/>
      <c r="L177" s="2"/>
    </row>
    <row r="178" spans="1:12" x14ac:dyDescent="0.2">
      <c r="A178" s="2"/>
      <c r="B178" s="2"/>
      <c r="C178" s="89"/>
      <c r="D178" s="89"/>
      <c r="E178" s="89"/>
      <c r="F178" s="89"/>
      <c r="G178" s="51"/>
      <c r="H178" s="2"/>
      <c r="I178" s="2"/>
      <c r="J178" s="2"/>
      <c r="K178" s="2"/>
      <c r="L178" s="2"/>
    </row>
    <row r="179" spans="1:12" x14ac:dyDescent="0.2">
      <c r="A179" s="2"/>
      <c r="B179" s="2"/>
      <c r="C179" s="89"/>
      <c r="D179" s="89"/>
      <c r="E179" s="89"/>
      <c r="F179" s="89"/>
      <c r="G179" s="51"/>
      <c r="H179" s="2"/>
      <c r="I179" s="2"/>
      <c r="J179" s="2"/>
      <c r="K179" s="2"/>
      <c r="L179" s="2"/>
    </row>
    <row r="180" spans="1:12" x14ac:dyDescent="0.2">
      <c r="A180" s="2"/>
      <c r="B180" s="2"/>
      <c r="C180" s="89"/>
      <c r="D180" s="89"/>
      <c r="E180" s="89"/>
      <c r="F180" s="89"/>
      <c r="G180" s="51"/>
      <c r="H180" s="2"/>
      <c r="I180" s="2"/>
      <c r="J180" s="2"/>
      <c r="K180" s="2"/>
      <c r="L180" s="2"/>
    </row>
    <row r="181" spans="1:12" ht="15.75" x14ac:dyDescent="0.25">
      <c r="A181" s="52"/>
      <c r="B181" s="2"/>
      <c r="C181" s="89"/>
      <c r="D181" s="89"/>
      <c r="E181" s="89"/>
      <c r="F181" s="89"/>
      <c r="G181" s="51"/>
      <c r="H181" s="2"/>
      <c r="I181" s="2"/>
      <c r="J181" s="2"/>
      <c r="K181" s="2"/>
      <c r="L181" s="2"/>
    </row>
    <row r="182" spans="1:12" x14ac:dyDescent="0.2">
      <c r="A182" s="2"/>
      <c r="B182" s="2"/>
      <c r="C182" s="89"/>
      <c r="D182" s="89"/>
      <c r="E182" s="89"/>
      <c r="F182" s="89"/>
      <c r="G182" s="51"/>
      <c r="H182" s="2"/>
      <c r="I182" s="2"/>
      <c r="J182" s="2"/>
      <c r="K182" s="2"/>
      <c r="L182" s="2"/>
    </row>
    <row r="183" spans="1:12" x14ac:dyDescent="0.2">
      <c r="A183" s="2"/>
      <c r="B183" s="2"/>
      <c r="C183" s="89"/>
      <c r="D183" s="89"/>
      <c r="E183" s="89"/>
      <c r="F183" s="89"/>
      <c r="G183" s="51"/>
      <c r="H183" s="2"/>
      <c r="I183" s="2"/>
      <c r="J183" s="2"/>
      <c r="K183" s="2"/>
      <c r="L183" s="2"/>
    </row>
    <row r="184" spans="1:12" ht="15.75" x14ac:dyDescent="0.25">
      <c r="A184" s="52"/>
      <c r="B184" s="52"/>
      <c r="C184" s="89"/>
      <c r="D184" s="89"/>
      <c r="E184" s="89"/>
      <c r="F184" s="89"/>
      <c r="G184" s="51"/>
      <c r="H184" s="2"/>
      <c r="I184" s="2"/>
      <c r="J184" s="2"/>
      <c r="K184" s="2"/>
      <c r="L184" s="2"/>
    </row>
    <row r="185" spans="1:12" x14ac:dyDescent="0.2">
      <c r="A185" s="2"/>
      <c r="B185" s="2"/>
      <c r="C185" s="89"/>
      <c r="D185" s="89"/>
      <c r="E185" s="89"/>
      <c r="F185" s="89"/>
      <c r="G185" s="51"/>
      <c r="H185" s="2"/>
      <c r="I185" s="2"/>
      <c r="J185" s="2"/>
      <c r="K185" s="2"/>
      <c r="L185" s="2"/>
    </row>
    <row r="186" spans="1:12" x14ac:dyDescent="0.2">
      <c r="A186" s="2"/>
      <c r="B186" s="2"/>
      <c r="C186" s="89"/>
      <c r="D186" s="89"/>
      <c r="E186" s="89"/>
      <c r="F186" s="89"/>
      <c r="G186" s="51"/>
      <c r="H186" s="2"/>
      <c r="I186" s="2"/>
      <c r="J186" s="2"/>
      <c r="K186" s="2"/>
      <c r="L186" s="2"/>
    </row>
    <row r="187" spans="1:12" x14ac:dyDescent="0.2">
      <c r="A187" s="2"/>
      <c r="B187" s="2"/>
      <c r="C187" s="89"/>
      <c r="D187" s="89"/>
      <c r="E187" s="89"/>
      <c r="F187" s="89"/>
      <c r="G187" s="51"/>
      <c r="H187" s="2"/>
      <c r="I187" s="2"/>
      <c r="J187" s="2"/>
      <c r="K187" s="2"/>
      <c r="L187" s="2"/>
    </row>
    <row r="188" spans="1:12" x14ac:dyDescent="0.2">
      <c r="A188" s="2"/>
      <c r="B188" s="2"/>
      <c r="C188" s="89"/>
      <c r="D188" s="89"/>
      <c r="E188" s="89"/>
      <c r="F188" s="89"/>
      <c r="G188" s="51"/>
      <c r="H188" s="2"/>
      <c r="I188" s="2"/>
      <c r="J188" s="2"/>
      <c r="K188" s="2"/>
      <c r="L188" s="2"/>
    </row>
    <row r="189" spans="1:12" x14ac:dyDescent="0.2">
      <c r="A189" s="2"/>
      <c r="B189" s="2"/>
      <c r="C189" s="89"/>
      <c r="D189" s="89"/>
      <c r="E189" s="89"/>
      <c r="F189" s="89"/>
      <c r="G189" s="51"/>
      <c r="H189" s="2"/>
      <c r="I189" s="2"/>
      <c r="J189" s="2"/>
      <c r="K189" s="2"/>
      <c r="L189" s="2"/>
    </row>
    <row r="190" spans="1:12" x14ac:dyDescent="0.2">
      <c r="A190" s="2"/>
      <c r="B190" s="2"/>
      <c r="C190" s="89"/>
      <c r="D190" s="89"/>
      <c r="E190" s="89"/>
      <c r="F190" s="89"/>
      <c r="G190" s="51"/>
      <c r="H190" s="2"/>
      <c r="I190" s="2"/>
      <c r="J190" s="2"/>
      <c r="K190" s="2"/>
      <c r="L190" s="2"/>
    </row>
    <row r="191" spans="1:12" x14ac:dyDescent="0.2">
      <c r="A191" s="2"/>
      <c r="B191" s="2"/>
      <c r="C191" s="89"/>
      <c r="D191" s="89"/>
      <c r="E191" s="89"/>
      <c r="F191" s="89"/>
      <c r="G191" s="51"/>
      <c r="H191" s="2"/>
      <c r="I191" s="2"/>
      <c r="J191" s="2"/>
      <c r="K191" s="2"/>
      <c r="L191" s="2"/>
    </row>
    <row r="192" spans="1:12" x14ac:dyDescent="0.2">
      <c r="A192" s="2"/>
      <c r="B192" s="2"/>
      <c r="C192" s="89"/>
      <c r="D192" s="89"/>
      <c r="E192" s="89"/>
      <c r="F192" s="89"/>
      <c r="G192" s="51"/>
      <c r="H192" s="2"/>
      <c r="I192" s="2"/>
      <c r="J192" s="2"/>
      <c r="K192" s="2"/>
      <c r="L192" s="2"/>
    </row>
    <row r="193" spans="1:12" x14ac:dyDescent="0.2">
      <c r="A193" s="2"/>
      <c r="B193" s="2"/>
      <c r="C193" s="89"/>
      <c r="D193" s="89"/>
      <c r="E193" s="89"/>
      <c r="F193" s="89"/>
      <c r="G193" s="51"/>
      <c r="H193" s="2"/>
      <c r="I193" s="2"/>
      <c r="J193" s="2"/>
      <c r="K193" s="2"/>
      <c r="L193" s="2"/>
    </row>
    <row r="194" spans="1:12" x14ac:dyDescent="0.2">
      <c r="A194" s="2"/>
      <c r="B194" s="2"/>
      <c r="C194" s="89"/>
      <c r="D194" s="89"/>
      <c r="E194" s="89"/>
      <c r="F194" s="89"/>
      <c r="G194" s="51"/>
      <c r="H194" s="2"/>
      <c r="I194" s="2"/>
      <c r="J194" s="2"/>
      <c r="K194" s="2"/>
      <c r="L194" s="2"/>
    </row>
    <row r="195" spans="1:12" x14ac:dyDescent="0.2">
      <c r="A195" s="2"/>
      <c r="B195" s="2"/>
      <c r="C195" s="89"/>
      <c r="D195" s="89"/>
      <c r="E195" s="89"/>
      <c r="F195" s="89"/>
      <c r="G195" s="51"/>
      <c r="H195" s="2"/>
      <c r="I195" s="2"/>
      <c r="J195" s="2"/>
      <c r="K195" s="2"/>
      <c r="L195" s="2"/>
    </row>
    <row r="196" spans="1:12" x14ac:dyDescent="0.2">
      <c r="A196" s="2"/>
      <c r="B196" s="2"/>
      <c r="C196" s="89"/>
      <c r="D196" s="89"/>
      <c r="E196" s="89"/>
      <c r="F196" s="89"/>
      <c r="G196" s="51"/>
      <c r="H196" s="2"/>
      <c r="I196" s="2"/>
      <c r="J196" s="2"/>
      <c r="K196" s="2"/>
      <c r="L196" s="2"/>
    </row>
    <row r="197" spans="1:12" x14ac:dyDescent="0.2">
      <c r="A197" s="2"/>
      <c r="B197" s="2"/>
      <c r="C197" s="89"/>
      <c r="D197" s="89"/>
      <c r="E197" s="89"/>
      <c r="F197" s="89"/>
      <c r="G197" s="51"/>
      <c r="H197" s="2"/>
      <c r="I197" s="2"/>
      <c r="J197" s="2"/>
      <c r="K197" s="2"/>
      <c r="L197" s="2"/>
    </row>
    <row r="198" spans="1:12" x14ac:dyDescent="0.2">
      <c r="A198" s="2"/>
      <c r="B198" s="2"/>
      <c r="C198" s="89"/>
      <c r="D198" s="89"/>
      <c r="E198" s="89"/>
      <c r="F198" s="89"/>
      <c r="G198" s="51"/>
      <c r="H198" s="2"/>
      <c r="I198" s="2"/>
      <c r="J198" s="2"/>
      <c r="K198" s="2"/>
      <c r="L198" s="2"/>
    </row>
    <row r="199" spans="1:12" x14ac:dyDescent="0.2">
      <c r="A199" s="2"/>
      <c r="B199" s="2"/>
      <c r="C199" s="89"/>
      <c r="D199" s="89"/>
      <c r="E199" s="89"/>
      <c r="F199" s="89"/>
      <c r="G199" s="51"/>
      <c r="H199" s="2"/>
      <c r="I199" s="2"/>
      <c r="J199" s="2"/>
      <c r="K199" s="2"/>
      <c r="L199" s="2"/>
    </row>
    <row r="200" spans="1:12" x14ac:dyDescent="0.2">
      <c r="A200" s="2"/>
      <c r="B200" s="2"/>
      <c r="C200" s="89"/>
      <c r="D200" s="89"/>
      <c r="E200" s="89"/>
      <c r="F200" s="89"/>
      <c r="G200" s="51"/>
      <c r="H200" s="2"/>
      <c r="I200" s="2"/>
      <c r="J200" s="2"/>
      <c r="K200" s="2"/>
      <c r="L200" s="2"/>
    </row>
    <row r="201" spans="1:12" x14ac:dyDescent="0.2">
      <c r="A201" s="2"/>
      <c r="B201" s="2"/>
      <c r="C201" s="89"/>
      <c r="D201" s="89"/>
      <c r="E201" s="89"/>
      <c r="F201" s="89"/>
      <c r="G201" s="51"/>
      <c r="H201" s="2"/>
      <c r="I201" s="2"/>
      <c r="J201" s="2"/>
      <c r="K201" s="2"/>
      <c r="L201" s="2"/>
    </row>
    <row r="202" spans="1:12" x14ac:dyDescent="0.2">
      <c r="A202" s="2"/>
      <c r="B202" s="2"/>
      <c r="C202" s="89"/>
      <c r="D202" s="89"/>
      <c r="E202" s="89"/>
      <c r="F202" s="89"/>
      <c r="G202" s="51"/>
      <c r="H202" s="2"/>
      <c r="I202" s="2"/>
      <c r="J202" s="2"/>
      <c r="K202" s="2"/>
      <c r="L202" s="2"/>
    </row>
    <row r="203" spans="1:12" x14ac:dyDescent="0.2">
      <c r="A203" s="2"/>
      <c r="B203" s="2"/>
      <c r="C203" s="89"/>
      <c r="D203" s="89"/>
      <c r="E203" s="89"/>
      <c r="F203" s="89"/>
      <c r="G203" s="51"/>
      <c r="H203" s="2"/>
      <c r="I203" s="2"/>
      <c r="J203" s="2"/>
      <c r="K203" s="2"/>
      <c r="L203" s="2"/>
    </row>
    <row r="204" spans="1:12" x14ac:dyDescent="0.2">
      <c r="A204" s="2"/>
      <c r="B204" s="2"/>
      <c r="C204" s="89"/>
      <c r="D204" s="89"/>
      <c r="E204" s="89"/>
      <c r="F204" s="89"/>
      <c r="G204" s="51"/>
      <c r="H204" s="2"/>
      <c r="I204" s="2"/>
      <c r="J204" s="2"/>
      <c r="K204" s="2"/>
      <c r="L204" s="2"/>
    </row>
    <row r="205" spans="1:12" x14ac:dyDescent="0.2">
      <c r="A205" s="2"/>
      <c r="B205" s="2"/>
      <c r="C205" s="89"/>
      <c r="D205" s="89"/>
      <c r="E205" s="89"/>
      <c r="F205" s="89"/>
      <c r="G205" s="51"/>
      <c r="H205" s="2"/>
      <c r="I205" s="2"/>
      <c r="J205" s="2"/>
      <c r="K205" s="2"/>
      <c r="L205" s="2"/>
    </row>
    <row r="206" spans="1:12" x14ac:dyDescent="0.2">
      <c r="A206" s="2"/>
      <c r="B206" s="2"/>
      <c r="C206" s="89"/>
      <c r="D206" s="89"/>
      <c r="E206" s="89"/>
      <c r="F206" s="89"/>
      <c r="G206" s="51"/>
      <c r="H206" s="2"/>
      <c r="I206" s="2"/>
      <c r="J206" s="2"/>
      <c r="K206" s="2"/>
      <c r="L206" s="2"/>
    </row>
    <row r="207" spans="1:12" x14ac:dyDescent="0.2">
      <c r="A207" s="2"/>
      <c r="B207" s="2"/>
      <c r="C207" s="89"/>
      <c r="D207" s="89"/>
      <c r="E207" s="89"/>
      <c r="F207" s="89"/>
      <c r="G207" s="51"/>
      <c r="H207" s="2"/>
      <c r="I207" s="2"/>
      <c r="J207" s="2"/>
      <c r="K207" s="2"/>
      <c r="L207" s="2"/>
    </row>
    <row r="208" spans="1:12" x14ac:dyDescent="0.2">
      <c r="A208" s="2"/>
      <c r="B208" s="2"/>
      <c r="C208" s="89"/>
      <c r="D208" s="89"/>
      <c r="E208" s="89"/>
      <c r="F208" s="89"/>
      <c r="G208" s="51"/>
      <c r="H208" s="2"/>
      <c r="I208" s="2"/>
      <c r="J208" s="2"/>
      <c r="K208" s="2"/>
      <c r="L208" s="2"/>
    </row>
    <row r="209" spans="1:12" x14ac:dyDescent="0.2">
      <c r="A209" s="2"/>
      <c r="B209" s="2"/>
      <c r="C209" s="89"/>
      <c r="D209" s="89"/>
      <c r="E209" s="89"/>
      <c r="F209" s="89"/>
      <c r="G209" s="51"/>
      <c r="H209" s="2"/>
      <c r="I209" s="2"/>
      <c r="J209" s="2"/>
      <c r="K209" s="2"/>
      <c r="L209" s="2"/>
    </row>
    <row r="210" spans="1:12" x14ac:dyDescent="0.2">
      <c r="A210" s="2"/>
      <c r="B210" s="2"/>
      <c r="C210" s="89"/>
      <c r="D210" s="89"/>
      <c r="E210" s="89"/>
      <c r="F210" s="89"/>
      <c r="G210" s="51"/>
      <c r="H210" s="2"/>
      <c r="I210" s="2"/>
      <c r="J210" s="2"/>
      <c r="K210" s="2"/>
      <c r="L210" s="2"/>
    </row>
    <row r="211" spans="1:12" x14ac:dyDescent="0.2">
      <c r="A211" s="2"/>
      <c r="B211" s="2"/>
      <c r="C211" s="89"/>
      <c r="D211" s="89"/>
      <c r="E211" s="89"/>
      <c r="F211" s="89"/>
      <c r="G211" s="51"/>
      <c r="H211" s="2"/>
      <c r="I211" s="2"/>
      <c r="J211" s="2"/>
      <c r="K211" s="2"/>
      <c r="L211" s="2"/>
    </row>
    <row r="212" spans="1:12" x14ac:dyDescent="0.2">
      <c r="A212" s="2"/>
      <c r="B212" s="2"/>
      <c r="C212" s="89"/>
      <c r="D212" s="89"/>
      <c r="E212" s="89"/>
      <c r="F212" s="89"/>
      <c r="G212" s="51"/>
      <c r="H212" s="2"/>
      <c r="I212" s="2"/>
      <c r="J212" s="2"/>
      <c r="K212" s="2"/>
      <c r="L212" s="2"/>
    </row>
    <row r="213" spans="1:12" x14ac:dyDescent="0.2">
      <c r="A213" s="2"/>
      <c r="B213" s="2"/>
      <c r="C213" s="89"/>
      <c r="D213" s="89"/>
      <c r="E213" s="89"/>
      <c r="F213" s="89"/>
      <c r="G213" s="51"/>
      <c r="H213" s="2"/>
      <c r="I213" s="2"/>
      <c r="J213" s="2"/>
      <c r="K213" s="2"/>
      <c r="L213" s="2"/>
    </row>
    <row r="214" spans="1:12" x14ac:dyDescent="0.2">
      <c r="A214" s="2"/>
      <c r="B214" s="2"/>
      <c r="C214" s="89"/>
      <c r="D214" s="89"/>
      <c r="E214" s="89"/>
      <c r="F214" s="89"/>
      <c r="G214" s="51"/>
      <c r="H214" s="2"/>
      <c r="I214" s="2"/>
      <c r="J214" s="2"/>
      <c r="K214" s="2"/>
      <c r="L214" s="2"/>
    </row>
    <row r="215" spans="1:12" x14ac:dyDescent="0.2">
      <c r="A215" s="2"/>
      <c r="B215" s="2"/>
      <c r="C215" s="89"/>
      <c r="D215" s="89"/>
      <c r="E215" s="89"/>
      <c r="F215" s="89"/>
      <c r="G215" s="51"/>
      <c r="H215" s="2"/>
      <c r="I215" s="2"/>
      <c r="J215" s="2"/>
      <c r="K215" s="2"/>
      <c r="L215" s="2"/>
    </row>
    <row r="216" spans="1:12" x14ac:dyDescent="0.2">
      <c r="A216" s="2"/>
      <c r="B216" s="2"/>
      <c r="C216" s="89"/>
      <c r="D216" s="89"/>
      <c r="E216" s="89"/>
      <c r="F216" s="89"/>
      <c r="G216" s="51"/>
      <c r="H216" s="2"/>
      <c r="I216" s="2"/>
      <c r="J216" s="2"/>
      <c r="K216" s="2"/>
      <c r="L216" s="2"/>
    </row>
    <row r="217" spans="1:12" x14ac:dyDescent="0.2">
      <c r="A217" s="2"/>
      <c r="B217" s="2"/>
      <c r="C217" s="89"/>
      <c r="D217" s="89"/>
      <c r="E217" s="89"/>
      <c r="F217" s="89"/>
      <c r="G217" s="51"/>
      <c r="H217" s="2"/>
      <c r="I217" s="2"/>
      <c r="J217" s="2"/>
      <c r="K217" s="2"/>
      <c r="L217" s="2"/>
    </row>
    <row r="218" spans="1:12" x14ac:dyDescent="0.2">
      <c r="A218" s="2"/>
      <c r="B218" s="2"/>
      <c r="C218" s="89"/>
      <c r="D218" s="89"/>
      <c r="E218" s="89"/>
      <c r="F218" s="89"/>
      <c r="G218" s="51"/>
      <c r="H218" s="2"/>
      <c r="I218" s="2"/>
      <c r="J218" s="2"/>
      <c r="K218" s="2"/>
      <c r="L218" s="2"/>
    </row>
    <row r="219" spans="1:12" x14ac:dyDescent="0.2">
      <c r="A219" s="2"/>
      <c r="B219" s="2"/>
      <c r="C219" s="89"/>
      <c r="D219" s="89"/>
      <c r="E219" s="89"/>
      <c r="F219" s="89"/>
      <c r="G219" s="51"/>
      <c r="H219" s="2"/>
      <c r="I219" s="2"/>
      <c r="J219" s="2"/>
      <c r="K219" s="2"/>
      <c r="L219" s="2"/>
    </row>
    <row r="220" spans="1:12" x14ac:dyDescent="0.2">
      <c r="A220" s="2"/>
      <c r="B220" s="2"/>
      <c r="C220" s="89"/>
      <c r="D220" s="89"/>
      <c r="E220" s="89"/>
      <c r="F220" s="89"/>
      <c r="G220" s="51"/>
      <c r="H220" s="2"/>
      <c r="I220" s="2"/>
      <c r="J220" s="2"/>
      <c r="K220" s="2"/>
      <c r="L220" s="2"/>
    </row>
    <row r="221" spans="1:12" x14ac:dyDescent="0.2">
      <c r="A221" s="2"/>
      <c r="B221" s="2"/>
      <c r="C221" s="89"/>
      <c r="D221" s="89"/>
      <c r="E221" s="89"/>
      <c r="F221" s="89"/>
      <c r="G221" s="51"/>
      <c r="H221" s="2"/>
      <c r="I221" s="2"/>
      <c r="J221" s="2"/>
      <c r="K221" s="2"/>
      <c r="L221" s="2"/>
    </row>
    <row r="222" spans="1:12" x14ac:dyDescent="0.2">
      <c r="A222" s="2"/>
      <c r="B222" s="2"/>
      <c r="C222" s="89"/>
      <c r="D222" s="89"/>
      <c r="E222" s="89"/>
      <c r="F222" s="89"/>
      <c r="G222" s="51"/>
      <c r="H222" s="2"/>
      <c r="I222" s="2"/>
      <c r="J222" s="2"/>
      <c r="K222" s="2"/>
      <c r="L222" s="2"/>
    </row>
    <row r="223" spans="1:12" x14ac:dyDescent="0.2">
      <c r="A223" s="2"/>
      <c r="B223" s="2"/>
      <c r="C223" s="89"/>
      <c r="D223" s="89"/>
      <c r="E223" s="89"/>
      <c r="F223" s="89"/>
      <c r="G223" s="51"/>
      <c r="H223" s="2"/>
      <c r="I223" s="2"/>
      <c r="J223" s="2"/>
      <c r="K223" s="2"/>
      <c r="L223" s="2"/>
    </row>
    <row r="224" spans="1:12" x14ac:dyDescent="0.2">
      <c r="A224" s="2"/>
      <c r="B224" s="2"/>
      <c r="C224" s="89"/>
      <c r="D224" s="89"/>
      <c r="E224" s="89"/>
      <c r="F224" s="89"/>
      <c r="G224" s="51"/>
      <c r="H224" s="2"/>
      <c r="I224" s="2"/>
      <c r="J224" s="2"/>
      <c r="K224" s="2"/>
      <c r="L224" s="2"/>
    </row>
    <row r="225" spans="1:12" x14ac:dyDescent="0.2">
      <c r="A225" s="2"/>
      <c r="B225" s="2"/>
      <c r="C225" s="89"/>
      <c r="D225" s="89"/>
      <c r="E225" s="89"/>
      <c r="F225" s="89"/>
      <c r="G225" s="51"/>
      <c r="H225" s="2"/>
      <c r="I225" s="2"/>
      <c r="J225" s="2"/>
      <c r="K225" s="2"/>
      <c r="L225" s="2"/>
    </row>
    <row r="226" spans="1:12" x14ac:dyDescent="0.2">
      <c r="A226" s="2"/>
      <c r="B226" s="2"/>
      <c r="C226" s="89"/>
      <c r="D226" s="89"/>
      <c r="E226" s="89"/>
      <c r="F226" s="89"/>
      <c r="G226" s="51"/>
      <c r="H226" s="2"/>
      <c r="I226" s="2"/>
      <c r="J226" s="2"/>
      <c r="K226" s="2"/>
      <c r="L226" s="2"/>
    </row>
    <row r="227" spans="1:12" x14ac:dyDescent="0.2">
      <c r="A227" s="2"/>
      <c r="B227" s="2"/>
      <c r="C227" s="89"/>
      <c r="D227" s="89"/>
      <c r="E227" s="89"/>
      <c r="F227" s="89"/>
      <c r="G227" s="51"/>
      <c r="H227" s="2"/>
      <c r="I227" s="2"/>
      <c r="J227" s="2"/>
      <c r="K227" s="2"/>
      <c r="L227" s="2"/>
    </row>
    <row r="228" spans="1:12" x14ac:dyDescent="0.2">
      <c r="A228" s="2"/>
      <c r="B228" s="2"/>
      <c r="C228" s="89"/>
      <c r="D228" s="89"/>
      <c r="E228" s="89"/>
      <c r="F228" s="89"/>
      <c r="G228" s="51"/>
      <c r="H228" s="2"/>
      <c r="I228" s="2"/>
      <c r="J228" s="2"/>
      <c r="K228" s="2"/>
      <c r="L228" s="2"/>
    </row>
    <row r="229" spans="1:12" x14ac:dyDescent="0.2">
      <c r="A229" s="2"/>
      <c r="B229" s="2"/>
      <c r="C229" s="89"/>
      <c r="D229" s="89"/>
      <c r="E229" s="89"/>
      <c r="F229" s="89"/>
      <c r="G229" s="51"/>
      <c r="H229" s="2"/>
      <c r="I229" s="2"/>
      <c r="J229" s="2"/>
      <c r="K229" s="2"/>
      <c r="L229" s="2"/>
    </row>
    <row r="230" spans="1:12" x14ac:dyDescent="0.2">
      <c r="A230" s="2"/>
      <c r="B230" s="2"/>
      <c r="C230" s="89"/>
      <c r="D230" s="89"/>
      <c r="E230" s="89"/>
      <c r="F230" s="89"/>
      <c r="G230" s="51"/>
      <c r="H230" s="2"/>
      <c r="I230" s="2"/>
      <c r="J230" s="2"/>
      <c r="K230" s="2"/>
      <c r="L230" s="2"/>
    </row>
    <row r="231" spans="1:12" x14ac:dyDescent="0.2">
      <c r="A231" s="2"/>
      <c r="B231" s="2"/>
      <c r="C231" s="89"/>
      <c r="D231" s="89"/>
      <c r="E231" s="89"/>
      <c r="F231" s="89"/>
      <c r="G231" s="51"/>
      <c r="H231" s="2"/>
      <c r="I231" s="2"/>
      <c r="J231" s="2"/>
      <c r="K231" s="2"/>
      <c r="L231" s="2"/>
    </row>
    <row r="232" spans="1:12" x14ac:dyDescent="0.2">
      <c r="A232" s="2"/>
      <c r="B232" s="2"/>
      <c r="C232" s="89"/>
      <c r="D232" s="89"/>
      <c r="E232" s="89"/>
      <c r="F232" s="89"/>
      <c r="G232" s="51"/>
      <c r="H232" s="2"/>
      <c r="I232" s="2"/>
      <c r="J232" s="2"/>
      <c r="K232" s="2"/>
      <c r="L232" s="2"/>
    </row>
    <row r="233" spans="1:12" x14ac:dyDescent="0.2">
      <c r="A233" s="2"/>
      <c r="B233" s="2"/>
      <c r="C233" s="89"/>
      <c r="D233" s="89"/>
      <c r="E233" s="89"/>
      <c r="F233" s="89"/>
      <c r="G233" s="51"/>
      <c r="H233" s="2"/>
      <c r="I233" s="2"/>
      <c r="J233" s="2"/>
      <c r="K233" s="2"/>
      <c r="L233" s="2"/>
    </row>
    <row r="234" spans="1:12" x14ac:dyDescent="0.2">
      <c r="A234" s="2"/>
      <c r="B234" s="2"/>
      <c r="C234" s="89"/>
      <c r="D234" s="89"/>
      <c r="E234" s="89"/>
      <c r="F234" s="89"/>
      <c r="G234" s="51"/>
      <c r="H234" s="2"/>
      <c r="I234" s="2"/>
      <c r="J234" s="2"/>
      <c r="K234" s="2"/>
      <c r="L234" s="2"/>
    </row>
    <row r="235" spans="1:12" x14ac:dyDescent="0.2">
      <c r="A235" s="2"/>
      <c r="B235" s="2"/>
      <c r="C235" s="89"/>
      <c r="D235" s="89"/>
      <c r="E235" s="89"/>
      <c r="F235" s="89"/>
      <c r="G235" s="51"/>
      <c r="H235" s="2"/>
      <c r="I235" s="2"/>
      <c r="J235" s="2"/>
      <c r="K235" s="2"/>
      <c r="L235" s="2"/>
    </row>
    <row r="236" spans="1:12" x14ac:dyDescent="0.2">
      <c r="A236" s="2"/>
      <c r="B236" s="2"/>
      <c r="C236" s="89"/>
      <c r="D236" s="89"/>
      <c r="E236" s="89"/>
      <c r="F236" s="89"/>
      <c r="G236" s="51"/>
      <c r="H236" s="2"/>
      <c r="I236" s="2"/>
      <c r="J236" s="2"/>
      <c r="K236" s="2"/>
      <c r="L236" s="2"/>
    </row>
    <row r="237" spans="1:12" x14ac:dyDescent="0.2">
      <c r="A237" s="2"/>
      <c r="B237" s="2"/>
      <c r="C237" s="89"/>
      <c r="D237" s="89"/>
      <c r="E237" s="89"/>
      <c r="F237" s="89"/>
      <c r="G237" s="51"/>
      <c r="H237" s="2"/>
      <c r="I237" s="2"/>
      <c r="J237" s="2"/>
      <c r="K237" s="2"/>
      <c r="L237" s="2"/>
    </row>
    <row r="238" spans="1:12" x14ac:dyDescent="0.2">
      <c r="A238" s="2"/>
      <c r="B238" s="2"/>
      <c r="C238" s="89"/>
      <c r="D238" s="89"/>
      <c r="E238" s="89"/>
      <c r="F238" s="89"/>
      <c r="G238" s="51"/>
      <c r="H238" s="2"/>
      <c r="I238" s="2"/>
      <c r="J238" s="2"/>
      <c r="K238" s="2"/>
      <c r="L238" s="2"/>
    </row>
    <row r="239" spans="1:12" x14ac:dyDescent="0.2">
      <c r="A239" s="2"/>
      <c r="B239" s="2"/>
      <c r="C239" s="89"/>
      <c r="D239" s="89"/>
      <c r="E239" s="89"/>
      <c r="F239" s="89"/>
      <c r="G239" s="51"/>
      <c r="H239" s="2"/>
      <c r="I239" s="2"/>
      <c r="J239" s="2"/>
      <c r="K239" s="2"/>
      <c r="L239" s="2"/>
    </row>
    <row r="240" spans="1:12" x14ac:dyDescent="0.2">
      <c r="A240" s="2"/>
      <c r="B240" s="2"/>
      <c r="C240" s="89"/>
      <c r="D240" s="89"/>
      <c r="E240" s="89"/>
      <c r="F240" s="89"/>
      <c r="G240" s="51"/>
      <c r="H240" s="2"/>
      <c r="I240" s="2"/>
      <c r="J240" s="2"/>
      <c r="K240" s="2"/>
      <c r="L240" s="2"/>
    </row>
    <row r="241" spans="1:12" x14ac:dyDescent="0.2">
      <c r="A241" s="2"/>
      <c r="B241" s="2"/>
      <c r="C241" s="89"/>
      <c r="D241" s="89"/>
      <c r="E241" s="89"/>
      <c r="F241" s="89"/>
      <c r="G241" s="51"/>
      <c r="H241" s="2"/>
      <c r="I241" s="2"/>
      <c r="J241" s="2"/>
      <c r="K241" s="2"/>
      <c r="L241" s="2"/>
    </row>
    <row r="242" spans="1:12" x14ac:dyDescent="0.2">
      <c r="A242" s="2"/>
      <c r="B242" s="2"/>
      <c r="C242" s="89"/>
      <c r="D242" s="89"/>
      <c r="E242" s="89"/>
      <c r="F242" s="89"/>
      <c r="G242" s="51"/>
      <c r="H242" s="2"/>
      <c r="I242" s="2"/>
      <c r="J242" s="2"/>
      <c r="K242" s="2"/>
      <c r="L242" s="2"/>
    </row>
    <row r="243" spans="1:12" x14ac:dyDescent="0.2">
      <c r="A243" s="2"/>
      <c r="B243" s="2"/>
      <c r="C243" s="89"/>
      <c r="D243" s="89"/>
      <c r="E243" s="89"/>
      <c r="F243" s="89"/>
      <c r="G243" s="51"/>
      <c r="H243" s="2"/>
      <c r="I243" s="2"/>
      <c r="J243" s="2"/>
      <c r="K243" s="2"/>
      <c r="L243" s="2"/>
    </row>
    <row r="244" spans="1:12" x14ac:dyDescent="0.2">
      <c r="A244" s="2"/>
      <c r="B244" s="2"/>
      <c r="C244" s="89"/>
      <c r="D244" s="89"/>
      <c r="E244" s="89"/>
      <c r="F244" s="89"/>
      <c r="G244" s="51"/>
      <c r="H244" s="2"/>
      <c r="I244" s="2"/>
      <c r="J244" s="2"/>
      <c r="K244" s="2"/>
      <c r="L244" s="2"/>
    </row>
    <row r="245" spans="1:12" x14ac:dyDescent="0.2">
      <c r="A245" s="2"/>
      <c r="B245" s="2"/>
      <c r="C245" s="89"/>
      <c r="D245" s="89"/>
      <c r="E245" s="89"/>
      <c r="F245" s="89"/>
      <c r="G245" s="51"/>
      <c r="H245" s="2"/>
      <c r="I245" s="2"/>
      <c r="J245" s="2"/>
      <c r="K245" s="2"/>
      <c r="L245" s="2"/>
    </row>
    <row r="246" spans="1:12" x14ac:dyDescent="0.2">
      <c r="A246" s="2"/>
      <c r="B246" s="2"/>
      <c r="C246" s="89"/>
      <c r="D246" s="89"/>
      <c r="E246" s="89"/>
      <c r="F246" s="89"/>
      <c r="G246" s="51"/>
      <c r="H246" s="2"/>
      <c r="I246" s="2"/>
      <c r="J246" s="2"/>
      <c r="K246" s="2"/>
      <c r="L246" s="2"/>
    </row>
    <row r="247" spans="1:12" x14ac:dyDescent="0.2">
      <c r="A247" s="2"/>
      <c r="B247" s="2"/>
      <c r="C247" s="89"/>
      <c r="D247" s="89"/>
      <c r="E247" s="89"/>
      <c r="F247" s="89"/>
      <c r="G247" s="51"/>
      <c r="H247" s="2"/>
      <c r="I247" s="2"/>
      <c r="J247" s="2"/>
      <c r="K247" s="2"/>
      <c r="L247" s="2"/>
    </row>
    <row r="248" spans="1:12" x14ac:dyDescent="0.2">
      <c r="A248" s="2"/>
      <c r="B248" s="2"/>
      <c r="C248" s="89"/>
      <c r="D248" s="89"/>
      <c r="E248" s="89"/>
      <c r="F248" s="89"/>
      <c r="G248" s="51"/>
      <c r="H248" s="2"/>
      <c r="I248" s="2"/>
      <c r="J248" s="2"/>
      <c r="K248" s="2"/>
      <c r="L248" s="2"/>
    </row>
    <row r="249" spans="1:12" x14ac:dyDescent="0.2">
      <c r="A249" s="2"/>
      <c r="B249" s="2"/>
      <c r="C249" s="89"/>
      <c r="D249" s="89"/>
      <c r="E249" s="89"/>
      <c r="F249" s="89"/>
      <c r="G249" s="51"/>
      <c r="H249" s="2"/>
      <c r="I249" s="2"/>
      <c r="J249" s="2"/>
      <c r="K249" s="2"/>
      <c r="L249" s="2"/>
    </row>
    <row r="250" spans="1:12" x14ac:dyDescent="0.2">
      <c r="A250" s="2"/>
      <c r="B250" s="2"/>
      <c r="C250" s="89"/>
      <c r="D250" s="89"/>
      <c r="E250" s="89"/>
      <c r="F250" s="89"/>
      <c r="G250" s="51"/>
      <c r="H250" s="2"/>
      <c r="I250" s="2"/>
      <c r="J250" s="2"/>
      <c r="K250" s="2"/>
      <c r="L250" s="2"/>
    </row>
    <row r="251" spans="1:12" x14ac:dyDescent="0.2">
      <c r="A251" s="2"/>
      <c r="B251" s="2"/>
      <c r="C251" s="89"/>
      <c r="D251" s="89"/>
      <c r="E251" s="89"/>
      <c r="F251" s="89"/>
      <c r="G251" s="51"/>
      <c r="H251" s="2"/>
      <c r="I251" s="2"/>
      <c r="J251" s="2"/>
      <c r="K251" s="2"/>
      <c r="L251" s="2"/>
    </row>
    <row r="252" spans="1:12" x14ac:dyDescent="0.2">
      <c r="A252" s="2"/>
      <c r="B252" s="2"/>
      <c r="C252" s="89"/>
      <c r="D252" s="89"/>
      <c r="E252" s="89"/>
      <c r="F252" s="89"/>
      <c r="G252" s="51"/>
      <c r="H252" s="2"/>
      <c r="I252" s="2"/>
      <c r="J252" s="2"/>
      <c r="K252" s="2"/>
      <c r="L252" s="2"/>
    </row>
    <row r="253" spans="1:12" x14ac:dyDescent="0.2">
      <c r="A253" s="2"/>
      <c r="B253" s="2"/>
      <c r="C253" s="89"/>
      <c r="D253" s="89"/>
      <c r="E253" s="89"/>
      <c r="F253" s="89"/>
      <c r="G253" s="51"/>
      <c r="H253" s="2"/>
      <c r="I253" s="2"/>
      <c r="J253" s="2"/>
      <c r="K253" s="2"/>
      <c r="L253" s="2"/>
    </row>
    <row r="254" spans="1:12" x14ac:dyDescent="0.2">
      <c r="A254" s="2"/>
      <c r="B254" s="2"/>
      <c r="C254" s="89"/>
      <c r="D254" s="89"/>
      <c r="E254" s="89"/>
      <c r="F254" s="89"/>
      <c r="G254" s="51"/>
      <c r="H254" s="2"/>
      <c r="I254" s="2"/>
      <c r="J254" s="2"/>
      <c r="K254" s="2"/>
      <c r="L254" s="2"/>
    </row>
    <row r="255" spans="1:12" x14ac:dyDescent="0.2">
      <c r="A255" s="2"/>
      <c r="B255" s="2"/>
      <c r="C255" s="89"/>
      <c r="D255" s="89"/>
      <c r="E255" s="89"/>
      <c r="F255" s="89"/>
      <c r="G255" s="51"/>
      <c r="H255" s="2"/>
      <c r="I255" s="2"/>
      <c r="J255" s="2"/>
      <c r="K255" s="2"/>
      <c r="L255" s="2"/>
    </row>
    <row r="256" spans="1:12" x14ac:dyDescent="0.2">
      <c r="A256" s="2"/>
      <c r="B256" s="2"/>
      <c r="C256" s="89"/>
      <c r="D256" s="89"/>
      <c r="E256" s="89"/>
      <c r="F256" s="89"/>
      <c r="G256" s="51"/>
      <c r="H256" s="2"/>
      <c r="I256" s="2"/>
      <c r="J256" s="2"/>
      <c r="K256" s="2"/>
      <c r="L256" s="2"/>
    </row>
    <row r="257" spans="1:12" x14ac:dyDescent="0.2">
      <c r="A257" s="2"/>
      <c r="B257" s="2"/>
      <c r="C257" s="89"/>
      <c r="D257" s="89"/>
      <c r="E257" s="89"/>
      <c r="F257" s="89"/>
      <c r="G257" s="51"/>
      <c r="H257" s="2"/>
      <c r="I257" s="2"/>
      <c r="J257" s="2"/>
      <c r="K257" s="2"/>
      <c r="L257" s="2"/>
    </row>
    <row r="258" spans="1:12" x14ac:dyDescent="0.2">
      <c r="A258" s="2"/>
      <c r="B258" s="2"/>
      <c r="C258" s="89"/>
      <c r="D258" s="89"/>
      <c r="E258" s="89"/>
      <c r="F258" s="89"/>
      <c r="G258" s="51"/>
      <c r="H258" s="2"/>
      <c r="I258" s="2"/>
      <c r="J258" s="2"/>
      <c r="K258" s="2"/>
      <c r="L258" s="2"/>
    </row>
    <row r="259" spans="1:12" x14ac:dyDescent="0.2">
      <c r="A259" s="2"/>
      <c r="B259" s="2"/>
      <c r="C259" s="89"/>
      <c r="D259" s="89"/>
      <c r="E259" s="89"/>
      <c r="F259" s="89"/>
      <c r="G259" s="51"/>
      <c r="H259" s="2"/>
      <c r="I259" s="2"/>
      <c r="J259" s="2"/>
      <c r="K259" s="2"/>
      <c r="L259" s="2"/>
    </row>
    <row r="260" spans="1:12" x14ac:dyDescent="0.2">
      <c r="A260" s="2"/>
      <c r="B260" s="2"/>
      <c r="C260" s="89"/>
      <c r="D260" s="89"/>
      <c r="E260" s="89"/>
      <c r="F260" s="89"/>
      <c r="G260" s="51"/>
      <c r="H260" s="2"/>
      <c r="I260" s="2"/>
      <c r="J260" s="2"/>
      <c r="K260" s="2"/>
      <c r="L260" s="2"/>
    </row>
    <row r="261" spans="1:12" x14ac:dyDescent="0.2">
      <c r="A261" s="2"/>
      <c r="B261" s="2"/>
      <c r="C261" s="89"/>
      <c r="D261" s="89"/>
      <c r="E261" s="89"/>
      <c r="F261" s="89"/>
      <c r="G261" s="51"/>
      <c r="H261" s="2"/>
      <c r="I261" s="2"/>
      <c r="J261" s="2"/>
      <c r="K261" s="2"/>
      <c r="L261" s="2"/>
    </row>
    <row r="262" spans="1:12" x14ac:dyDescent="0.2">
      <c r="A262" s="2"/>
      <c r="B262" s="2"/>
      <c r="C262" s="89"/>
      <c r="D262" s="89"/>
      <c r="E262" s="89"/>
      <c r="F262" s="89"/>
      <c r="G262" s="51"/>
      <c r="H262" s="2"/>
      <c r="I262" s="2"/>
      <c r="J262" s="2"/>
      <c r="K262" s="2"/>
      <c r="L262" s="2"/>
    </row>
    <row r="263" spans="1:12" x14ac:dyDescent="0.2">
      <c r="A263" s="2"/>
      <c r="B263" s="2"/>
      <c r="C263" s="89"/>
      <c r="D263" s="89"/>
      <c r="E263" s="89"/>
      <c r="F263" s="89"/>
      <c r="G263" s="51"/>
      <c r="H263" s="2"/>
      <c r="I263" s="2"/>
      <c r="J263" s="2"/>
      <c r="K263" s="2"/>
      <c r="L263" s="2"/>
    </row>
    <row r="264" spans="1:12" x14ac:dyDescent="0.2">
      <c r="A264" s="2"/>
      <c r="B264" s="2"/>
      <c r="C264" s="89"/>
      <c r="D264" s="89"/>
      <c r="E264" s="89"/>
      <c r="F264" s="89"/>
      <c r="G264" s="51"/>
      <c r="H264" s="2"/>
      <c r="I264" s="2"/>
      <c r="J264" s="2"/>
      <c r="K264" s="2"/>
      <c r="L264" s="2"/>
    </row>
    <row r="265" spans="1:12" x14ac:dyDescent="0.2">
      <c r="A265" s="2"/>
      <c r="B265" s="2"/>
      <c r="C265" s="89"/>
      <c r="D265" s="89"/>
      <c r="E265" s="89"/>
      <c r="F265" s="89"/>
      <c r="G265" s="51"/>
      <c r="H265" s="2"/>
      <c r="I265" s="2"/>
      <c r="J265" s="2"/>
      <c r="K265" s="2"/>
      <c r="L265" s="2"/>
    </row>
    <row r="266" spans="1:12" x14ac:dyDescent="0.2">
      <c r="A266" s="2"/>
      <c r="B266" s="2"/>
      <c r="C266" s="89"/>
      <c r="D266" s="89"/>
      <c r="E266" s="89"/>
      <c r="F266" s="89"/>
      <c r="G266" s="51"/>
      <c r="H266" s="2"/>
      <c r="I266" s="2"/>
      <c r="J266" s="2"/>
      <c r="K266" s="2"/>
      <c r="L266" s="2"/>
    </row>
    <row r="267" spans="1:12" x14ac:dyDescent="0.2">
      <c r="A267" s="2"/>
      <c r="B267" s="2"/>
      <c r="C267" s="89"/>
      <c r="D267" s="89"/>
      <c r="E267" s="89"/>
      <c r="F267" s="89"/>
      <c r="G267" s="51"/>
      <c r="H267" s="2"/>
      <c r="I267" s="2"/>
      <c r="J267" s="2"/>
      <c r="K267" s="2"/>
      <c r="L267" s="2"/>
    </row>
    <row r="268" spans="1:12" x14ac:dyDescent="0.2">
      <c r="A268" s="2"/>
      <c r="B268" s="2"/>
      <c r="C268" s="76"/>
      <c r="D268" s="76"/>
      <c r="E268" s="76"/>
      <c r="F268" s="76"/>
      <c r="G268" s="51"/>
      <c r="H268" s="2"/>
      <c r="I268" s="2"/>
      <c r="J268" s="2"/>
      <c r="K268" s="2"/>
      <c r="L268" s="2"/>
    </row>
    <row r="269" spans="1:12" x14ac:dyDescent="0.2">
      <c r="A269" s="2"/>
      <c r="B269" s="2"/>
      <c r="C269" s="76"/>
      <c r="D269" s="76"/>
      <c r="E269" s="76"/>
      <c r="F269" s="76"/>
      <c r="G269" s="51"/>
      <c r="H269" s="2"/>
      <c r="I269" s="2"/>
      <c r="J269" s="2"/>
      <c r="K269" s="2"/>
      <c r="L269" s="2"/>
    </row>
    <row r="270" spans="1:12" x14ac:dyDescent="0.2">
      <c r="A270" s="2"/>
      <c r="B270" s="2"/>
      <c r="C270" s="76"/>
      <c r="D270" s="76"/>
      <c r="E270" s="76"/>
      <c r="F270" s="76"/>
      <c r="G270" s="51"/>
      <c r="H270" s="2"/>
      <c r="I270" s="2"/>
      <c r="J270" s="2"/>
      <c r="K270" s="2"/>
      <c r="L270" s="2"/>
    </row>
    <row r="271" spans="1:12" x14ac:dyDescent="0.2">
      <c r="A271" s="2"/>
      <c r="B271" s="2"/>
      <c r="C271" s="76"/>
      <c r="D271" s="76"/>
      <c r="E271" s="76"/>
      <c r="F271" s="76"/>
      <c r="G271" s="51"/>
      <c r="H271" s="2"/>
      <c r="I271" s="2"/>
      <c r="J271" s="2"/>
      <c r="K271" s="2"/>
      <c r="L271" s="2"/>
    </row>
    <row r="272" spans="1:12" x14ac:dyDescent="0.2">
      <c r="A272" s="2"/>
      <c r="B272" s="2"/>
      <c r="C272" s="76"/>
      <c r="D272" s="76"/>
      <c r="E272" s="76"/>
      <c r="F272" s="76"/>
      <c r="G272" s="51"/>
      <c r="H272" s="2"/>
      <c r="I272" s="2"/>
      <c r="J272" s="2"/>
      <c r="K272" s="2"/>
      <c r="L272" s="2"/>
    </row>
    <row r="273" spans="1:12" x14ac:dyDescent="0.2">
      <c r="A273" s="2"/>
      <c r="B273" s="2"/>
      <c r="C273" s="76"/>
      <c r="D273" s="76"/>
      <c r="E273" s="76"/>
      <c r="F273" s="76"/>
      <c r="G273" s="51"/>
      <c r="H273" s="2"/>
      <c r="I273" s="2"/>
      <c r="J273" s="2"/>
      <c r="K273" s="2"/>
      <c r="L273" s="2"/>
    </row>
    <row r="274" spans="1:12" x14ac:dyDescent="0.2">
      <c r="A274" s="2"/>
      <c r="B274" s="2"/>
      <c r="C274" s="76"/>
      <c r="D274" s="76"/>
      <c r="E274" s="76"/>
      <c r="F274" s="76"/>
      <c r="G274" s="51"/>
      <c r="H274" s="2"/>
      <c r="I274" s="2"/>
      <c r="J274" s="2"/>
      <c r="K274" s="2"/>
      <c r="L274" s="2"/>
    </row>
    <row r="275" spans="1:12" x14ac:dyDescent="0.2">
      <c r="A275" s="2"/>
      <c r="B275" s="2"/>
      <c r="C275" s="76"/>
      <c r="D275" s="76"/>
      <c r="E275" s="76"/>
      <c r="F275" s="76"/>
      <c r="G275" s="51"/>
      <c r="H275" s="2"/>
      <c r="I275" s="2"/>
      <c r="J275" s="2"/>
      <c r="K275" s="2"/>
      <c r="L275" s="2"/>
    </row>
    <row r="276" spans="1:12" x14ac:dyDescent="0.2">
      <c r="A276" s="2"/>
      <c r="B276" s="2"/>
      <c r="C276" s="76"/>
      <c r="D276" s="76"/>
      <c r="E276" s="76"/>
      <c r="F276" s="76"/>
      <c r="G276" s="51"/>
      <c r="H276" s="2"/>
      <c r="I276" s="2"/>
      <c r="J276" s="2"/>
      <c r="K276" s="2"/>
      <c r="L276" s="2"/>
    </row>
    <row r="277" spans="1:12" x14ac:dyDescent="0.2">
      <c r="A277" s="2"/>
      <c r="B277" s="2"/>
      <c r="C277" s="76"/>
      <c r="D277" s="76"/>
      <c r="E277" s="76"/>
      <c r="F277" s="76"/>
      <c r="G277" s="51"/>
      <c r="H277" s="2"/>
      <c r="I277" s="2"/>
      <c r="J277" s="2"/>
      <c r="K277" s="2"/>
      <c r="L277" s="2"/>
    </row>
    <row r="278" spans="1:12" x14ac:dyDescent="0.2">
      <c r="A278" s="2"/>
      <c r="B278" s="2"/>
      <c r="C278" s="76"/>
      <c r="D278" s="76"/>
      <c r="E278" s="76"/>
      <c r="F278" s="76"/>
      <c r="G278" s="51"/>
      <c r="H278" s="2"/>
      <c r="I278" s="2"/>
      <c r="J278" s="2"/>
      <c r="K278" s="2"/>
      <c r="L278" s="2"/>
    </row>
    <row r="279" spans="1:12" x14ac:dyDescent="0.2">
      <c r="A279" s="2"/>
      <c r="B279" s="2"/>
      <c r="C279" s="76"/>
      <c r="D279" s="76"/>
      <c r="E279" s="76"/>
      <c r="F279" s="76"/>
      <c r="G279" s="51"/>
      <c r="H279" s="2"/>
      <c r="I279" s="2"/>
      <c r="J279" s="2"/>
      <c r="K279" s="2"/>
      <c r="L279" s="2"/>
    </row>
    <row r="280" spans="1:12" x14ac:dyDescent="0.2">
      <c r="A280" s="2"/>
      <c r="B280" s="2"/>
      <c r="C280" s="76"/>
      <c r="D280" s="76"/>
      <c r="E280" s="76"/>
      <c r="F280" s="76"/>
      <c r="G280" s="51"/>
      <c r="H280" s="2"/>
      <c r="I280" s="2"/>
      <c r="J280" s="2"/>
      <c r="K280" s="2"/>
      <c r="L280" s="2"/>
    </row>
    <row r="281" spans="1:12" x14ac:dyDescent="0.2">
      <c r="A281" s="2"/>
      <c r="B281" s="2"/>
      <c r="C281" s="76"/>
      <c r="D281" s="76"/>
      <c r="E281" s="76"/>
      <c r="F281" s="76"/>
      <c r="G281" s="51"/>
      <c r="H281" s="2"/>
      <c r="I281" s="2"/>
      <c r="J281" s="2"/>
      <c r="K281" s="2"/>
      <c r="L281" s="2"/>
    </row>
    <row r="282" spans="1:12" x14ac:dyDescent="0.2">
      <c r="A282" s="2"/>
      <c r="B282" s="2"/>
      <c r="C282" s="76"/>
      <c r="D282" s="76"/>
      <c r="E282" s="76"/>
      <c r="F282" s="76"/>
      <c r="G282" s="51"/>
      <c r="H282" s="2"/>
      <c r="I282" s="2"/>
      <c r="J282" s="2"/>
      <c r="K282" s="2"/>
      <c r="L282" s="2"/>
    </row>
    <row r="283" spans="1:12" x14ac:dyDescent="0.2">
      <c r="A283" s="2"/>
      <c r="B283" s="2"/>
      <c r="C283" s="76"/>
      <c r="D283" s="76"/>
      <c r="E283" s="76"/>
      <c r="F283" s="76"/>
      <c r="G283" s="51"/>
      <c r="H283" s="2"/>
      <c r="I283" s="2"/>
      <c r="J283" s="2"/>
      <c r="K283" s="2"/>
      <c r="L283" s="2"/>
    </row>
    <row r="284" spans="1:12" x14ac:dyDescent="0.2">
      <c r="A284" s="2"/>
      <c r="B284" s="2"/>
      <c r="C284" s="76"/>
      <c r="D284" s="76"/>
      <c r="E284" s="76"/>
      <c r="F284" s="76"/>
      <c r="G284" s="51"/>
      <c r="H284" s="2"/>
      <c r="I284" s="2"/>
      <c r="J284" s="2"/>
      <c r="K284" s="2"/>
      <c r="L284" s="2"/>
    </row>
    <row r="285" spans="1:12" x14ac:dyDescent="0.2">
      <c r="A285" s="2"/>
      <c r="B285" s="2"/>
      <c r="C285" s="76"/>
      <c r="D285" s="76"/>
      <c r="E285" s="76"/>
      <c r="F285" s="76"/>
      <c r="G285" s="51"/>
      <c r="H285" s="2"/>
      <c r="I285" s="2"/>
      <c r="J285" s="2"/>
      <c r="K285" s="2"/>
      <c r="L285" s="2"/>
    </row>
    <row r="286" spans="1:12" x14ac:dyDescent="0.2">
      <c r="A286" s="2"/>
      <c r="B286" s="2"/>
      <c r="C286" s="76"/>
      <c r="D286" s="76"/>
      <c r="E286" s="76"/>
      <c r="F286" s="76"/>
      <c r="G286" s="51"/>
      <c r="H286" s="2"/>
      <c r="I286" s="2"/>
      <c r="J286" s="2"/>
      <c r="K286" s="2"/>
      <c r="L286" s="2"/>
    </row>
    <row r="287" spans="1:12" x14ac:dyDescent="0.2">
      <c r="A287" s="2"/>
      <c r="B287" s="2"/>
      <c r="C287" s="76"/>
      <c r="D287" s="76"/>
      <c r="E287" s="76"/>
      <c r="F287" s="76"/>
      <c r="G287" s="51"/>
      <c r="H287" s="2"/>
      <c r="I287" s="2"/>
      <c r="J287" s="2"/>
      <c r="K287" s="2"/>
      <c r="L287" s="2"/>
    </row>
    <row r="288" spans="1:12" x14ac:dyDescent="0.2">
      <c r="A288" s="2"/>
      <c r="B288" s="2"/>
      <c r="C288" s="76"/>
      <c r="D288" s="76"/>
      <c r="E288" s="76"/>
      <c r="F288" s="76"/>
      <c r="G288" s="51"/>
      <c r="H288" s="2"/>
      <c r="I288" s="2"/>
      <c r="J288" s="2"/>
      <c r="K288" s="2"/>
      <c r="L288" s="2"/>
    </row>
    <row r="289" spans="1:12" x14ac:dyDescent="0.2">
      <c r="A289" s="2"/>
      <c r="B289" s="2"/>
      <c r="C289" s="76"/>
      <c r="D289" s="76"/>
      <c r="E289" s="76"/>
      <c r="F289" s="76"/>
      <c r="G289" s="51"/>
      <c r="H289" s="2"/>
      <c r="I289" s="2"/>
      <c r="J289" s="2"/>
      <c r="K289" s="2"/>
      <c r="L289" s="2"/>
    </row>
    <row r="290" spans="1:12" x14ac:dyDescent="0.2">
      <c r="A290" s="2"/>
      <c r="B290" s="2"/>
      <c r="C290" s="76"/>
      <c r="D290" s="76"/>
      <c r="E290" s="76"/>
      <c r="F290" s="76"/>
      <c r="G290" s="51"/>
      <c r="H290" s="2"/>
      <c r="I290" s="2"/>
      <c r="J290" s="2"/>
      <c r="K290" s="2"/>
      <c r="L290" s="2"/>
    </row>
    <row r="291" spans="1:12" x14ac:dyDescent="0.2">
      <c r="A291" s="2"/>
      <c r="B291" s="2"/>
      <c r="C291" s="76"/>
      <c r="D291" s="76"/>
      <c r="E291" s="76"/>
      <c r="F291" s="76"/>
      <c r="G291" s="51"/>
      <c r="H291" s="2"/>
      <c r="I291" s="2"/>
      <c r="J291" s="2"/>
      <c r="K291" s="2"/>
      <c r="L291" s="2"/>
    </row>
    <row r="292" spans="1:12" x14ac:dyDescent="0.2">
      <c r="A292" s="2"/>
      <c r="B292" s="2"/>
      <c r="C292" s="76"/>
      <c r="D292" s="76"/>
      <c r="E292" s="76"/>
      <c r="F292" s="76"/>
      <c r="G292" s="51"/>
      <c r="H292" s="2"/>
      <c r="I292" s="2"/>
      <c r="J292" s="2"/>
      <c r="K292" s="2"/>
      <c r="L292" s="2"/>
    </row>
    <row r="293" spans="1:12" x14ac:dyDescent="0.2">
      <c r="A293" s="2"/>
      <c r="B293" s="2"/>
      <c r="C293" s="76"/>
      <c r="D293" s="76"/>
      <c r="E293" s="76"/>
      <c r="F293" s="76"/>
      <c r="G293" s="51"/>
      <c r="H293" s="2"/>
      <c r="I293" s="2"/>
      <c r="J293" s="2"/>
      <c r="K293" s="2"/>
      <c r="L293" s="2"/>
    </row>
    <row r="294" spans="1:12" x14ac:dyDescent="0.2">
      <c r="A294" s="2"/>
      <c r="B294" s="2"/>
      <c r="C294" s="76"/>
      <c r="D294" s="76"/>
      <c r="E294" s="76"/>
      <c r="F294" s="76"/>
      <c r="G294" s="51"/>
      <c r="H294" s="2"/>
      <c r="I294" s="2"/>
      <c r="J294" s="2"/>
      <c r="K294" s="2"/>
      <c r="L294" s="2"/>
    </row>
    <row r="295" spans="1:12" x14ac:dyDescent="0.2">
      <c r="A295" s="2"/>
      <c r="B295" s="2"/>
      <c r="C295" s="76"/>
      <c r="D295" s="76"/>
      <c r="E295" s="76"/>
      <c r="F295" s="76"/>
      <c r="G295" s="51"/>
      <c r="H295" s="2"/>
      <c r="I295" s="2"/>
      <c r="J295" s="2"/>
      <c r="K295" s="2"/>
      <c r="L295" s="2"/>
    </row>
    <row r="296" spans="1:12" x14ac:dyDescent="0.2">
      <c r="A296" s="2"/>
      <c r="B296" s="2"/>
      <c r="C296" s="76"/>
      <c r="D296" s="76"/>
      <c r="E296" s="76"/>
      <c r="F296" s="76"/>
      <c r="G296" s="51"/>
      <c r="H296" s="2"/>
      <c r="I296" s="2"/>
      <c r="J296" s="2"/>
      <c r="K296" s="2"/>
      <c r="L296" s="2"/>
    </row>
    <row r="297" spans="1:12" x14ac:dyDescent="0.2">
      <c r="A297" s="2"/>
      <c r="B297" s="2"/>
      <c r="C297" s="76"/>
      <c r="D297" s="76"/>
      <c r="E297" s="76"/>
      <c r="F297" s="76"/>
      <c r="G297" s="51"/>
      <c r="H297" s="2"/>
      <c r="I297" s="2"/>
      <c r="J297" s="2"/>
      <c r="K297" s="2"/>
      <c r="L297" s="2"/>
    </row>
    <row r="298" spans="1:12" x14ac:dyDescent="0.2">
      <c r="A298" s="2"/>
      <c r="B298" s="2"/>
      <c r="C298" s="76"/>
      <c r="D298" s="76"/>
      <c r="E298" s="76"/>
      <c r="F298" s="76"/>
      <c r="G298" s="51"/>
      <c r="H298" s="2"/>
      <c r="I298" s="2"/>
      <c r="J298" s="2"/>
      <c r="K298" s="2"/>
      <c r="L298" s="2"/>
    </row>
    <row r="299" spans="1:12" x14ac:dyDescent="0.2">
      <c r="A299" s="2"/>
      <c r="B299" s="2"/>
      <c r="C299" s="76"/>
      <c r="D299" s="76"/>
      <c r="E299" s="76"/>
      <c r="F299" s="76"/>
      <c r="G299" s="51"/>
      <c r="H299" s="2"/>
      <c r="I299" s="2"/>
      <c r="J299" s="2"/>
      <c r="K299" s="2"/>
      <c r="L299" s="2"/>
    </row>
    <row r="300" spans="1:12" x14ac:dyDescent="0.2">
      <c r="A300" s="2"/>
      <c r="B300" s="2"/>
      <c r="C300" s="76"/>
      <c r="D300" s="76"/>
      <c r="E300" s="76"/>
      <c r="F300" s="76"/>
      <c r="G300" s="51"/>
      <c r="H300" s="2"/>
      <c r="I300" s="2"/>
      <c r="J300" s="2"/>
      <c r="K300" s="2"/>
      <c r="L300" s="2"/>
    </row>
    <row r="301" spans="1:12" x14ac:dyDescent="0.2">
      <c r="A301" s="2"/>
      <c r="B301" s="2"/>
      <c r="C301" s="76"/>
      <c r="D301" s="76"/>
      <c r="E301" s="76"/>
      <c r="F301" s="76"/>
      <c r="G301" s="51"/>
      <c r="H301" s="2"/>
      <c r="I301" s="2"/>
      <c r="J301" s="2"/>
      <c r="K301" s="2"/>
      <c r="L301" s="2"/>
    </row>
    <row r="302" spans="1:12" x14ac:dyDescent="0.2">
      <c r="A302" s="2"/>
      <c r="B302" s="2"/>
      <c r="C302" s="76"/>
      <c r="D302" s="76"/>
      <c r="E302" s="76"/>
      <c r="F302" s="76"/>
      <c r="G302" s="51"/>
      <c r="H302" s="2"/>
      <c r="I302" s="2"/>
      <c r="J302" s="2"/>
      <c r="K302" s="2"/>
      <c r="L302" s="2"/>
    </row>
    <row r="303" spans="1:12" x14ac:dyDescent="0.2">
      <c r="A303" s="2"/>
      <c r="B303" s="2"/>
      <c r="C303" s="76"/>
      <c r="D303" s="76"/>
      <c r="E303" s="76"/>
      <c r="F303" s="76"/>
      <c r="G303" s="51"/>
      <c r="H303" s="2"/>
      <c r="I303" s="2"/>
      <c r="J303" s="2"/>
      <c r="K303" s="2"/>
      <c r="L303" s="2"/>
    </row>
    <row r="304" spans="1:12" x14ac:dyDescent="0.2">
      <c r="A304" s="2"/>
      <c r="B304" s="2"/>
      <c r="C304" s="76"/>
      <c r="D304" s="76"/>
      <c r="E304" s="76"/>
      <c r="F304" s="76"/>
      <c r="G304" s="51"/>
      <c r="H304" s="2"/>
      <c r="I304" s="2"/>
      <c r="J304" s="2"/>
      <c r="K304" s="2"/>
      <c r="L304" s="2"/>
    </row>
    <row r="305" spans="1:12" x14ac:dyDescent="0.2">
      <c r="A305" s="2"/>
      <c r="B305" s="2"/>
      <c r="C305" s="76"/>
      <c r="D305" s="76"/>
      <c r="E305" s="76"/>
      <c r="F305" s="76"/>
      <c r="G305" s="51"/>
      <c r="H305" s="2"/>
      <c r="I305" s="2"/>
      <c r="J305" s="2"/>
      <c r="K305" s="2"/>
      <c r="L305" s="2"/>
    </row>
    <row r="306" spans="1:12" x14ac:dyDescent="0.2">
      <c r="A306" s="2"/>
      <c r="B306" s="2"/>
      <c r="C306" s="76"/>
      <c r="D306" s="76"/>
      <c r="E306" s="76"/>
      <c r="F306" s="76"/>
      <c r="G306" s="51"/>
      <c r="H306" s="2"/>
      <c r="I306" s="2"/>
      <c r="J306" s="2"/>
      <c r="K306" s="2"/>
      <c r="L306" s="2"/>
    </row>
    <row r="307" spans="1:12" x14ac:dyDescent="0.2">
      <c r="A307" s="2"/>
      <c r="B307" s="2"/>
      <c r="C307" s="76"/>
      <c r="D307" s="76"/>
      <c r="E307" s="76"/>
      <c r="F307" s="76"/>
      <c r="G307" s="51"/>
      <c r="H307" s="2"/>
      <c r="I307" s="2"/>
      <c r="J307" s="2"/>
      <c r="K307" s="2"/>
      <c r="L307" s="2"/>
    </row>
    <row r="308" spans="1:12" x14ac:dyDescent="0.2">
      <c r="A308" s="2"/>
      <c r="B308" s="2"/>
      <c r="C308" s="76"/>
      <c r="D308" s="76"/>
      <c r="E308" s="76"/>
      <c r="F308" s="76"/>
      <c r="G308" s="51"/>
      <c r="H308" s="2"/>
      <c r="I308" s="2"/>
      <c r="J308" s="2"/>
      <c r="K308" s="2"/>
      <c r="L308" s="2"/>
    </row>
    <row r="309" spans="1:12" x14ac:dyDescent="0.2">
      <c r="A309" s="2"/>
      <c r="B309" s="2"/>
      <c r="C309" s="76"/>
      <c r="D309" s="76"/>
      <c r="E309" s="76"/>
      <c r="F309" s="76"/>
      <c r="G309" s="51"/>
      <c r="H309" s="2"/>
      <c r="I309" s="2"/>
      <c r="J309" s="2"/>
      <c r="K309" s="2"/>
      <c r="L309" s="2"/>
    </row>
    <row r="310" spans="1:12" x14ac:dyDescent="0.2">
      <c r="A310" s="2"/>
      <c r="B310" s="2"/>
      <c r="C310" s="76"/>
      <c r="D310" s="76"/>
      <c r="E310" s="76"/>
      <c r="F310" s="76"/>
      <c r="G310" s="51"/>
      <c r="H310" s="2"/>
      <c r="I310" s="2"/>
      <c r="J310" s="2"/>
      <c r="K310" s="2"/>
      <c r="L310" s="2"/>
    </row>
    <row r="311" spans="1:12" x14ac:dyDescent="0.2">
      <c r="A311" s="2"/>
      <c r="B311" s="2"/>
      <c r="C311" s="76"/>
      <c r="D311" s="76"/>
      <c r="E311" s="76"/>
      <c r="F311" s="76"/>
      <c r="G311" s="51"/>
      <c r="H311" s="2"/>
      <c r="I311" s="2"/>
      <c r="J311" s="2"/>
      <c r="K311" s="2"/>
      <c r="L311" s="2"/>
    </row>
    <row r="312" spans="1:12" x14ac:dyDescent="0.2">
      <c r="A312" s="2"/>
      <c r="B312" s="2"/>
      <c r="C312" s="76"/>
      <c r="D312" s="76"/>
      <c r="E312" s="76"/>
      <c r="F312" s="76"/>
      <c r="G312" s="51"/>
      <c r="H312" s="2"/>
      <c r="I312" s="2"/>
      <c r="J312" s="2"/>
      <c r="K312" s="2"/>
      <c r="L312" s="2"/>
    </row>
    <row r="313" spans="1:12" x14ac:dyDescent="0.2">
      <c r="A313" s="2"/>
      <c r="B313" s="2"/>
      <c r="C313" s="76"/>
      <c r="D313" s="76"/>
      <c r="E313" s="76"/>
      <c r="F313" s="76"/>
      <c r="G313" s="51"/>
      <c r="H313" s="2"/>
      <c r="I313" s="2"/>
      <c r="J313" s="2"/>
      <c r="K313" s="2"/>
      <c r="L313" s="2"/>
    </row>
    <row r="314" spans="1:12" x14ac:dyDescent="0.2">
      <c r="A314" s="2"/>
      <c r="B314" s="2"/>
      <c r="C314" s="76"/>
      <c r="D314" s="76"/>
      <c r="E314" s="76"/>
      <c r="F314" s="76"/>
      <c r="G314" s="51"/>
      <c r="H314" s="2"/>
      <c r="I314" s="2"/>
      <c r="J314" s="2"/>
      <c r="K314" s="2"/>
      <c r="L314" s="2"/>
    </row>
    <row r="315" spans="1:12" x14ac:dyDescent="0.2">
      <c r="A315" s="2"/>
      <c r="B315" s="2"/>
      <c r="C315" s="76"/>
      <c r="D315" s="76"/>
      <c r="E315" s="76"/>
      <c r="F315" s="76"/>
      <c r="G315" s="51"/>
      <c r="H315" s="2"/>
      <c r="I315" s="2"/>
      <c r="J315" s="2"/>
      <c r="K315" s="2"/>
      <c r="L315" s="2"/>
    </row>
    <row r="316" spans="1:12" x14ac:dyDescent="0.2">
      <c r="A316" s="2"/>
      <c r="B316" s="2"/>
      <c r="C316" s="76"/>
      <c r="D316" s="76"/>
      <c r="E316" s="76"/>
      <c r="F316" s="76"/>
      <c r="G316" s="51"/>
      <c r="H316" s="2"/>
      <c r="I316" s="2"/>
      <c r="J316" s="2"/>
      <c r="K316" s="2"/>
      <c r="L316" s="2"/>
    </row>
    <row r="317" spans="1:12" x14ac:dyDescent="0.2">
      <c r="A317" s="2"/>
      <c r="B317" s="2"/>
      <c r="C317" s="76"/>
      <c r="D317" s="76"/>
      <c r="E317" s="76"/>
      <c r="F317" s="76"/>
      <c r="G317" s="51"/>
      <c r="H317" s="2"/>
      <c r="I317" s="2"/>
      <c r="J317" s="2"/>
      <c r="K317" s="2"/>
      <c r="L317" s="2"/>
    </row>
    <row r="318" spans="1:12" x14ac:dyDescent="0.2">
      <c r="A318" s="2"/>
      <c r="B318" s="2"/>
      <c r="C318" s="76"/>
      <c r="D318" s="76"/>
      <c r="E318" s="76"/>
      <c r="F318" s="76"/>
      <c r="G318" s="51"/>
      <c r="H318" s="2"/>
      <c r="I318" s="2"/>
      <c r="J318" s="2"/>
      <c r="K318" s="2"/>
      <c r="L318" s="2"/>
    </row>
    <row r="319" spans="1:12" x14ac:dyDescent="0.2">
      <c r="A319" s="2"/>
      <c r="B319" s="2"/>
      <c r="C319" s="76"/>
      <c r="D319" s="76"/>
      <c r="E319" s="76"/>
      <c r="F319" s="76"/>
      <c r="G319" s="51"/>
      <c r="H319" s="2"/>
      <c r="I319" s="2"/>
      <c r="J319" s="2"/>
      <c r="K319" s="2"/>
      <c r="L319" s="2"/>
    </row>
    <row r="320" spans="1:12" x14ac:dyDescent="0.2">
      <c r="A320" s="2"/>
      <c r="B320" s="2"/>
      <c r="C320" s="76"/>
      <c r="D320" s="76"/>
      <c r="E320" s="76"/>
      <c r="F320" s="76"/>
      <c r="G320" s="51"/>
      <c r="H320" s="2"/>
      <c r="I320" s="2"/>
      <c r="J320" s="2"/>
      <c r="K320" s="2"/>
      <c r="L320" s="2"/>
    </row>
    <row r="321" spans="1:12" x14ac:dyDescent="0.2">
      <c r="A321" s="2"/>
      <c r="B321" s="2"/>
      <c r="C321" s="76"/>
      <c r="D321" s="76"/>
      <c r="E321" s="76"/>
      <c r="F321" s="76"/>
      <c r="G321" s="51"/>
      <c r="H321" s="2"/>
      <c r="I321" s="2"/>
      <c r="J321" s="2"/>
      <c r="K321" s="2"/>
      <c r="L321" s="2"/>
    </row>
    <row r="322" spans="1:12" x14ac:dyDescent="0.2">
      <c r="A322" s="2"/>
      <c r="B322" s="2"/>
      <c r="C322" s="76"/>
      <c r="D322" s="76"/>
      <c r="E322" s="76"/>
      <c r="F322" s="76"/>
      <c r="G322" s="51"/>
      <c r="H322" s="2"/>
      <c r="I322" s="2"/>
      <c r="J322" s="2"/>
      <c r="K322" s="2"/>
      <c r="L322" s="2"/>
    </row>
    <row r="323" spans="1:12" x14ac:dyDescent="0.2">
      <c r="A323" s="2"/>
      <c r="B323" s="2"/>
      <c r="C323" s="76"/>
      <c r="D323" s="76"/>
      <c r="E323" s="76"/>
      <c r="F323" s="76"/>
      <c r="G323" s="51"/>
      <c r="H323" s="2"/>
      <c r="I323" s="2"/>
      <c r="J323" s="2"/>
      <c r="K323" s="2"/>
      <c r="L323" s="2"/>
    </row>
    <row r="324" spans="1:12" x14ac:dyDescent="0.2">
      <c r="A324" s="2"/>
      <c r="B324" s="2"/>
      <c r="C324" s="76"/>
      <c r="D324" s="76"/>
      <c r="E324" s="76"/>
      <c r="F324" s="76"/>
      <c r="G324" s="51"/>
      <c r="H324" s="2"/>
      <c r="I324" s="2"/>
      <c r="J324" s="2"/>
      <c r="K324" s="2"/>
      <c r="L324" s="2"/>
    </row>
    <row r="325" spans="1:12" x14ac:dyDescent="0.2">
      <c r="A325" s="2"/>
      <c r="B325" s="2"/>
      <c r="C325" s="76"/>
      <c r="D325" s="76"/>
      <c r="E325" s="76"/>
      <c r="F325" s="76"/>
      <c r="G325" s="51"/>
      <c r="H325" s="2"/>
      <c r="I325" s="2"/>
      <c r="J325" s="2"/>
      <c r="K325" s="2"/>
      <c r="L325" s="2"/>
    </row>
    <row r="326" spans="1:12" x14ac:dyDescent="0.2">
      <c r="A326" s="2"/>
      <c r="B326" s="2"/>
      <c r="C326" s="76"/>
      <c r="D326" s="76"/>
      <c r="E326" s="76"/>
      <c r="F326" s="76"/>
      <c r="G326" s="51"/>
      <c r="H326" s="2"/>
      <c r="I326" s="2"/>
      <c r="J326" s="2"/>
      <c r="K326" s="2"/>
      <c r="L326" s="2"/>
    </row>
    <row r="327" spans="1:12" x14ac:dyDescent="0.2">
      <c r="A327" s="2"/>
      <c r="B327" s="2"/>
      <c r="C327" s="76"/>
      <c r="D327" s="76"/>
      <c r="E327" s="76"/>
      <c r="F327" s="76"/>
      <c r="G327" s="51"/>
      <c r="H327" s="2"/>
      <c r="I327" s="2"/>
      <c r="J327" s="2"/>
      <c r="K327" s="2"/>
      <c r="L327" s="2"/>
    </row>
    <row r="328" spans="1:12" x14ac:dyDescent="0.2">
      <c r="A328" s="2"/>
      <c r="B328" s="2"/>
      <c r="C328" s="76"/>
      <c r="D328" s="76"/>
      <c r="E328" s="76"/>
      <c r="F328" s="76"/>
      <c r="G328" s="51"/>
      <c r="H328" s="2"/>
      <c r="I328" s="2"/>
      <c r="J328" s="2"/>
      <c r="K328" s="2"/>
      <c r="L328" s="2"/>
    </row>
    <row r="329" spans="1:12" x14ac:dyDescent="0.2">
      <c r="A329" s="2"/>
      <c r="B329" s="2"/>
      <c r="C329" s="76"/>
      <c r="D329" s="76"/>
      <c r="E329" s="76"/>
      <c r="F329" s="76"/>
      <c r="G329" s="51"/>
      <c r="H329" s="2"/>
      <c r="I329" s="2"/>
      <c r="J329" s="2"/>
      <c r="K329" s="2"/>
      <c r="L329" s="2"/>
    </row>
    <row r="330" spans="1:12" x14ac:dyDescent="0.2">
      <c r="A330" s="2"/>
      <c r="B330" s="2"/>
      <c r="C330" s="76"/>
      <c r="D330" s="76"/>
      <c r="E330" s="76"/>
      <c r="F330" s="76"/>
      <c r="G330" s="51"/>
      <c r="H330" s="2"/>
      <c r="I330" s="2"/>
      <c r="J330" s="2"/>
      <c r="K330" s="2"/>
      <c r="L330" s="2"/>
    </row>
    <row r="331" spans="1:12" x14ac:dyDescent="0.2">
      <c r="A331" s="2"/>
      <c r="B331" s="2"/>
      <c r="C331" s="76"/>
      <c r="D331" s="76"/>
      <c r="E331" s="76"/>
      <c r="F331" s="76"/>
      <c r="G331" s="51"/>
      <c r="H331" s="2"/>
      <c r="I331" s="2"/>
      <c r="J331" s="2"/>
      <c r="K331" s="2"/>
      <c r="L331" s="2"/>
    </row>
    <row r="332" spans="1:12" x14ac:dyDescent="0.2">
      <c r="A332" s="2"/>
      <c r="B332" s="2"/>
      <c r="C332" s="76"/>
      <c r="D332" s="76"/>
      <c r="E332" s="76"/>
      <c r="F332" s="76"/>
      <c r="G332" s="51"/>
      <c r="H332" s="2"/>
      <c r="I332" s="2"/>
      <c r="J332" s="2"/>
      <c r="K332" s="2"/>
      <c r="L332" s="2"/>
    </row>
    <row r="333" spans="1:12" x14ac:dyDescent="0.2">
      <c r="A333" s="2"/>
      <c r="B333" s="2"/>
      <c r="C333" s="76"/>
      <c r="D333" s="76"/>
      <c r="E333" s="76"/>
      <c r="F333" s="76"/>
      <c r="G333" s="51"/>
      <c r="H333" s="2"/>
      <c r="I333" s="2"/>
      <c r="J333" s="2"/>
      <c r="K333" s="2"/>
      <c r="L333" s="2"/>
    </row>
    <row r="334" spans="1:12" x14ac:dyDescent="0.2">
      <c r="A334" s="2"/>
      <c r="B334" s="2"/>
      <c r="C334" s="76"/>
      <c r="D334" s="76"/>
      <c r="E334" s="76"/>
      <c r="F334" s="76"/>
      <c r="G334" s="51"/>
      <c r="H334" s="2"/>
      <c r="I334" s="2"/>
      <c r="J334" s="2"/>
      <c r="K334" s="2"/>
      <c r="L334" s="2"/>
    </row>
    <row r="335" spans="1:12" x14ac:dyDescent="0.2">
      <c r="A335" s="2"/>
      <c r="B335" s="2"/>
      <c r="C335" s="76"/>
      <c r="D335" s="76"/>
      <c r="E335" s="76"/>
      <c r="F335" s="76"/>
      <c r="G335" s="51"/>
      <c r="H335" s="2"/>
      <c r="I335" s="2"/>
      <c r="J335" s="2"/>
      <c r="K335" s="2"/>
      <c r="L335" s="2"/>
    </row>
    <row r="336" spans="1:12" x14ac:dyDescent="0.2">
      <c r="A336" s="2"/>
      <c r="B336" s="2"/>
      <c r="C336" s="76"/>
      <c r="D336" s="76"/>
      <c r="E336" s="76"/>
      <c r="F336" s="76"/>
      <c r="G336" s="51"/>
      <c r="H336" s="2"/>
      <c r="I336" s="2"/>
      <c r="J336" s="2"/>
      <c r="K336" s="2"/>
      <c r="L336" s="2"/>
    </row>
    <row r="337" spans="1:12" x14ac:dyDescent="0.2">
      <c r="A337" s="2"/>
      <c r="B337" s="2"/>
      <c r="C337" s="76"/>
      <c r="D337" s="76"/>
      <c r="E337" s="76"/>
      <c r="F337" s="76"/>
      <c r="G337" s="51"/>
      <c r="H337" s="2"/>
      <c r="I337" s="2"/>
      <c r="J337" s="2"/>
      <c r="K337" s="2"/>
      <c r="L337" s="2"/>
    </row>
    <row r="338" spans="1:12" x14ac:dyDescent="0.2">
      <c r="A338" s="2"/>
      <c r="B338" s="2"/>
      <c r="C338" s="76"/>
      <c r="D338" s="76"/>
      <c r="E338" s="76"/>
      <c r="F338" s="76"/>
      <c r="G338" s="51"/>
      <c r="H338" s="2"/>
      <c r="I338" s="2"/>
      <c r="J338" s="2"/>
      <c r="K338" s="2"/>
      <c r="L338" s="2"/>
    </row>
    <row r="339" spans="1:12" x14ac:dyDescent="0.2">
      <c r="A339" s="2"/>
      <c r="B339" s="2"/>
      <c r="C339" s="76"/>
      <c r="D339" s="76"/>
      <c r="E339" s="76"/>
      <c r="F339" s="76"/>
      <c r="G339" s="51"/>
      <c r="H339" s="2"/>
      <c r="I339" s="2"/>
      <c r="J339" s="2"/>
      <c r="K339" s="2"/>
      <c r="L339" s="2"/>
    </row>
    <row r="340" spans="1:12" x14ac:dyDescent="0.2">
      <c r="A340" s="2"/>
      <c r="B340" s="2"/>
      <c r="C340" s="76"/>
      <c r="D340" s="76"/>
      <c r="E340" s="76"/>
      <c r="F340" s="76"/>
      <c r="G340" s="51"/>
      <c r="H340" s="2"/>
      <c r="I340" s="2"/>
      <c r="J340" s="2"/>
      <c r="K340" s="2"/>
      <c r="L340" s="2"/>
    </row>
    <row r="341" spans="1:12" x14ac:dyDescent="0.2">
      <c r="A341" s="2"/>
      <c r="B341" s="2"/>
      <c r="C341" s="76"/>
      <c r="D341" s="76"/>
      <c r="E341" s="76"/>
      <c r="F341" s="76"/>
      <c r="G341" s="51"/>
      <c r="H341" s="2"/>
      <c r="I341" s="2"/>
      <c r="J341" s="2"/>
      <c r="K341" s="2"/>
      <c r="L341" s="2"/>
    </row>
    <row r="342" spans="1:12" x14ac:dyDescent="0.2">
      <c r="A342" s="2"/>
      <c r="B342" s="2"/>
      <c r="C342" s="76"/>
      <c r="D342" s="76"/>
      <c r="E342" s="76"/>
      <c r="F342" s="76"/>
      <c r="G342" s="51"/>
      <c r="H342" s="2"/>
      <c r="I342" s="2"/>
      <c r="J342" s="2"/>
      <c r="K342" s="2"/>
      <c r="L342" s="2"/>
    </row>
    <row r="343" spans="1:12" x14ac:dyDescent="0.2">
      <c r="A343" s="2"/>
      <c r="B343" s="2"/>
      <c r="C343" s="76"/>
      <c r="D343" s="76"/>
      <c r="E343" s="76"/>
      <c r="F343" s="76"/>
      <c r="G343" s="51"/>
      <c r="H343" s="2"/>
      <c r="I343" s="2"/>
      <c r="J343" s="2"/>
      <c r="K343" s="2"/>
      <c r="L343" s="2"/>
    </row>
    <row r="344" spans="1:12" x14ac:dyDescent="0.2">
      <c r="A344" s="2"/>
      <c r="B344" s="2"/>
      <c r="C344" s="76"/>
      <c r="D344" s="76"/>
      <c r="E344" s="76"/>
      <c r="F344" s="76"/>
      <c r="G344" s="51"/>
      <c r="H344" s="2"/>
      <c r="I344" s="2"/>
      <c r="J344" s="2"/>
      <c r="K344" s="2"/>
      <c r="L344" s="2"/>
    </row>
    <row r="345" spans="1:12" x14ac:dyDescent="0.2">
      <c r="A345" s="2"/>
      <c r="B345" s="2"/>
      <c r="C345" s="76"/>
      <c r="D345" s="76"/>
      <c r="E345" s="76"/>
      <c r="F345" s="76"/>
      <c r="G345" s="51"/>
      <c r="H345" s="2"/>
      <c r="I345" s="2"/>
      <c r="J345" s="2"/>
      <c r="K345" s="2"/>
      <c r="L345" s="2"/>
    </row>
    <row r="346" spans="1:12" x14ac:dyDescent="0.2">
      <c r="A346" s="2"/>
      <c r="B346" s="2"/>
      <c r="C346" s="76"/>
      <c r="D346" s="76"/>
      <c r="E346" s="76"/>
      <c r="F346" s="76"/>
      <c r="G346" s="51"/>
      <c r="H346" s="2"/>
      <c r="I346" s="2"/>
      <c r="J346" s="2"/>
      <c r="K346" s="2"/>
      <c r="L346" s="2"/>
    </row>
    <row r="347" spans="1:12" x14ac:dyDescent="0.2">
      <c r="A347" s="2"/>
      <c r="B347" s="2"/>
      <c r="C347" s="76"/>
      <c r="D347" s="76"/>
      <c r="E347" s="76"/>
      <c r="F347" s="76"/>
      <c r="G347" s="51"/>
      <c r="H347" s="2"/>
      <c r="I347" s="2"/>
      <c r="J347" s="2"/>
      <c r="K347" s="2"/>
      <c r="L347" s="2"/>
    </row>
    <row r="348" spans="1:12" x14ac:dyDescent="0.2">
      <c r="A348" s="2"/>
      <c r="B348" s="2"/>
      <c r="C348" s="76"/>
      <c r="D348" s="76"/>
      <c r="E348" s="76"/>
      <c r="F348" s="76"/>
      <c r="G348" s="51"/>
      <c r="H348" s="2"/>
      <c r="I348" s="2"/>
      <c r="J348" s="2"/>
      <c r="K348" s="2"/>
      <c r="L348" s="2"/>
    </row>
    <row r="349" spans="1:12" x14ac:dyDescent="0.2">
      <c r="A349" s="2"/>
      <c r="B349" s="2"/>
      <c r="C349" s="76"/>
      <c r="D349" s="76"/>
      <c r="E349" s="76"/>
      <c r="F349" s="76"/>
      <c r="G349" s="51"/>
      <c r="H349" s="2"/>
      <c r="I349" s="2"/>
      <c r="J349" s="2"/>
      <c r="K349" s="2"/>
      <c r="L349" s="2"/>
    </row>
    <row r="350" spans="1:12" x14ac:dyDescent="0.2">
      <c r="A350" s="2"/>
      <c r="B350" s="2"/>
      <c r="C350" s="76"/>
      <c r="D350" s="76"/>
      <c r="E350" s="76"/>
      <c r="F350" s="76"/>
      <c r="G350" s="51"/>
      <c r="H350" s="2"/>
      <c r="I350" s="2"/>
      <c r="J350" s="2"/>
      <c r="K350" s="2"/>
      <c r="L350" s="2"/>
    </row>
    <row r="351" spans="1:12" x14ac:dyDescent="0.2">
      <c r="A351" s="2"/>
      <c r="B351" s="2"/>
      <c r="C351" s="76"/>
      <c r="D351" s="76"/>
      <c r="E351" s="76"/>
      <c r="F351" s="76"/>
      <c r="G351" s="51"/>
      <c r="H351" s="2"/>
      <c r="I351" s="2"/>
      <c r="J351" s="2"/>
      <c r="K351" s="2"/>
      <c r="L351" s="2"/>
    </row>
    <row r="352" spans="1:12" x14ac:dyDescent="0.2">
      <c r="A352" s="2"/>
      <c r="B352" s="2"/>
      <c r="C352" s="76"/>
      <c r="D352" s="76"/>
      <c r="E352" s="76"/>
      <c r="F352" s="76"/>
      <c r="G352" s="51"/>
      <c r="H352" s="2"/>
      <c r="I352" s="2"/>
      <c r="J352" s="2"/>
      <c r="K352" s="2"/>
      <c r="L352" s="2"/>
    </row>
    <row r="353" spans="1:12" x14ac:dyDescent="0.2">
      <c r="A353" s="2"/>
      <c r="B353" s="2"/>
      <c r="C353" s="76"/>
      <c r="D353" s="76"/>
      <c r="E353" s="76"/>
      <c r="F353" s="76"/>
      <c r="G353" s="51"/>
      <c r="H353" s="2"/>
      <c r="I353" s="2"/>
      <c r="J353" s="2"/>
      <c r="K353" s="2"/>
      <c r="L353" s="2"/>
    </row>
    <row r="354" spans="1:12" x14ac:dyDescent="0.2">
      <c r="A354" s="2"/>
      <c r="B354" s="2"/>
      <c r="C354" s="76"/>
      <c r="D354" s="76"/>
      <c r="E354" s="76"/>
      <c r="F354" s="76"/>
      <c r="G354" s="51"/>
      <c r="H354" s="2"/>
      <c r="I354" s="2"/>
      <c r="J354" s="2"/>
      <c r="K354" s="2"/>
      <c r="L354" s="2"/>
    </row>
    <row r="355" spans="1:12" x14ac:dyDescent="0.2">
      <c r="A355" s="2"/>
      <c r="B355" s="2"/>
      <c r="C355" s="76"/>
      <c r="D355" s="76"/>
      <c r="E355" s="76"/>
      <c r="F355" s="76"/>
      <c r="G355" s="51"/>
      <c r="H355" s="2"/>
      <c r="I355" s="2"/>
      <c r="J355" s="2"/>
      <c r="K355" s="2"/>
      <c r="L355" s="2"/>
    </row>
    <row r="356" spans="1:12" x14ac:dyDescent="0.2">
      <c r="A356" s="2"/>
      <c r="B356" s="2"/>
      <c r="C356" s="76"/>
      <c r="D356" s="76"/>
      <c r="E356" s="76"/>
      <c r="F356" s="76"/>
      <c r="G356" s="51"/>
      <c r="H356" s="2"/>
      <c r="I356" s="2"/>
      <c r="J356" s="2"/>
      <c r="K356" s="2"/>
      <c r="L356" s="2"/>
    </row>
    <row r="357" spans="1:12" x14ac:dyDescent="0.2">
      <c r="A357" s="2"/>
      <c r="B357" s="2"/>
      <c r="C357" s="76"/>
      <c r="D357" s="76"/>
      <c r="E357" s="76"/>
      <c r="F357" s="76"/>
      <c r="G357" s="51"/>
      <c r="H357" s="2"/>
      <c r="I357" s="2"/>
      <c r="J357" s="2"/>
      <c r="K357" s="2"/>
      <c r="L357" s="2"/>
    </row>
    <row r="358" spans="1:12" x14ac:dyDescent="0.2">
      <c r="A358" s="2"/>
      <c r="B358" s="2"/>
      <c r="C358" s="76"/>
      <c r="D358" s="76"/>
      <c r="E358" s="76"/>
      <c r="F358" s="76"/>
      <c r="G358" s="51"/>
      <c r="H358" s="2"/>
      <c r="I358" s="2"/>
      <c r="J358" s="2"/>
      <c r="K358" s="2"/>
      <c r="L358" s="2"/>
    </row>
    <row r="359" spans="1:12" x14ac:dyDescent="0.2">
      <c r="A359" s="2"/>
      <c r="B359" s="2"/>
      <c r="C359" s="76"/>
      <c r="D359" s="76"/>
      <c r="E359" s="76"/>
      <c r="F359" s="76"/>
      <c r="G359" s="51"/>
      <c r="H359" s="2"/>
      <c r="I359" s="2"/>
      <c r="J359" s="2"/>
      <c r="K359" s="2"/>
      <c r="L359" s="2"/>
    </row>
    <row r="360" spans="1:12" x14ac:dyDescent="0.2">
      <c r="A360" s="2"/>
      <c r="B360" s="2"/>
      <c r="C360" s="76"/>
      <c r="D360" s="76"/>
      <c r="E360" s="76"/>
      <c r="F360" s="76"/>
      <c r="G360" s="51"/>
      <c r="H360" s="2"/>
      <c r="I360" s="2"/>
      <c r="J360" s="2"/>
      <c r="K360" s="2"/>
      <c r="L360" s="2"/>
    </row>
    <row r="361" spans="1:12" x14ac:dyDescent="0.2">
      <c r="A361" s="2"/>
      <c r="B361" s="2"/>
      <c r="C361" s="76"/>
      <c r="D361" s="76"/>
      <c r="E361" s="76"/>
      <c r="F361" s="76"/>
      <c r="G361" s="51"/>
      <c r="H361" s="2"/>
      <c r="I361" s="2"/>
      <c r="J361" s="2"/>
      <c r="K361" s="2"/>
      <c r="L361" s="2"/>
    </row>
    <row r="362" spans="1:12" x14ac:dyDescent="0.2">
      <c r="A362" s="2"/>
      <c r="B362" s="2"/>
      <c r="C362" s="76"/>
      <c r="D362" s="76"/>
      <c r="E362" s="76"/>
      <c r="F362" s="76"/>
      <c r="G362" s="51"/>
      <c r="H362" s="2"/>
      <c r="I362" s="2"/>
      <c r="J362" s="2"/>
      <c r="K362" s="2"/>
      <c r="L362" s="2"/>
    </row>
    <row r="363" spans="1:12" x14ac:dyDescent="0.2">
      <c r="A363" s="2"/>
      <c r="B363" s="2"/>
      <c r="C363" s="76"/>
      <c r="D363" s="76"/>
      <c r="E363" s="76"/>
      <c r="F363" s="76"/>
      <c r="G363" s="51"/>
      <c r="H363" s="2"/>
      <c r="I363" s="2"/>
      <c r="J363" s="2"/>
      <c r="K363" s="2"/>
      <c r="L363" s="2"/>
    </row>
    <row r="364" spans="1:12" x14ac:dyDescent="0.2">
      <c r="A364" s="2"/>
      <c r="B364" s="2"/>
      <c r="C364" s="76"/>
      <c r="D364" s="76"/>
      <c r="E364" s="76"/>
      <c r="F364" s="76"/>
      <c r="G364" s="51"/>
      <c r="H364" s="2"/>
      <c r="I364" s="2"/>
      <c r="J364" s="2"/>
      <c r="K364" s="2"/>
      <c r="L364" s="2"/>
    </row>
    <row r="365" spans="1:12" x14ac:dyDescent="0.2">
      <c r="A365" s="2"/>
      <c r="B365" s="2"/>
      <c r="C365" s="76"/>
      <c r="D365" s="76"/>
      <c r="E365" s="76"/>
      <c r="F365" s="76"/>
      <c r="G365" s="51"/>
      <c r="H365" s="2"/>
      <c r="I365" s="2"/>
      <c r="J365" s="2"/>
      <c r="K365" s="2"/>
      <c r="L365" s="2"/>
    </row>
    <row r="366" spans="1:12" x14ac:dyDescent="0.2">
      <c r="A366" s="2"/>
      <c r="B366" s="2"/>
      <c r="C366" s="76"/>
      <c r="D366" s="76"/>
      <c r="E366" s="76"/>
      <c r="F366" s="76"/>
      <c r="G366" s="51"/>
      <c r="H366" s="2"/>
      <c r="I366" s="2"/>
      <c r="J366" s="2"/>
      <c r="K366" s="2"/>
      <c r="L366" s="2"/>
    </row>
    <row r="367" spans="1:12" x14ac:dyDescent="0.2">
      <c r="A367" s="2"/>
      <c r="B367" s="2"/>
      <c r="C367" s="76"/>
      <c r="D367" s="76"/>
      <c r="E367" s="76"/>
      <c r="F367" s="76"/>
      <c r="G367" s="51"/>
      <c r="H367" s="2"/>
      <c r="I367" s="2"/>
      <c r="J367" s="2"/>
      <c r="K367" s="2"/>
      <c r="L367" s="2"/>
    </row>
    <row r="368" spans="1:12" x14ac:dyDescent="0.2">
      <c r="A368" s="2"/>
      <c r="B368" s="2"/>
      <c r="C368" s="76"/>
      <c r="D368" s="76"/>
      <c r="E368" s="76"/>
      <c r="F368" s="76"/>
      <c r="G368" s="51"/>
      <c r="H368" s="2"/>
      <c r="I368" s="2"/>
      <c r="J368" s="2"/>
      <c r="K368" s="2"/>
      <c r="L368" s="2"/>
    </row>
    <row r="369" spans="1:12" x14ac:dyDescent="0.2">
      <c r="A369" s="2"/>
      <c r="B369" s="2"/>
      <c r="C369" s="76"/>
      <c r="D369" s="76"/>
      <c r="E369" s="76"/>
      <c r="F369" s="76"/>
      <c r="G369" s="51"/>
      <c r="H369" s="2"/>
      <c r="I369" s="2"/>
      <c r="J369" s="2"/>
      <c r="K369" s="2"/>
      <c r="L369" s="2"/>
    </row>
    <row r="370" spans="1:12" x14ac:dyDescent="0.2">
      <c r="A370" s="2"/>
      <c r="B370" s="2"/>
      <c r="C370" s="76"/>
      <c r="D370" s="76"/>
      <c r="E370" s="76"/>
      <c r="F370" s="76"/>
      <c r="G370" s="51"/>
      <c r="H370" s="2"/>
      <c r="I370" s="2"/>
      <c r="J370" s="2"/>
      <c r="K370" s="2"/>
      <c r="L370" s="2"/>
    </row>
    <row r="371" spans="1:12" x14ac:dyDescent="0.2">
      <c r="A371" s="2"/>
      <c r="B371" s="2"/>
      <c r="C371" s="76"/>
      <c r="D371" s="76"/>
      <c r="E371" s="76"/>
      <c r="F371" s="76"/>
      <c r="G371" s="51"/>
      <c r="H371" s="2"/>
      <c r="I371" s="2"/>
      <c r="J371" s="2"/>
      <c r="K371" s="2"/>
      <c r="L371" s="2"/>
    </row>
    <row r="372" spans="1:12" x14ac:dyDescent="0.2">
      <c r="A372" s="2"/>
      <c r="B372" s="2"/>
      <c r="C372" s="76"/>
      <c r="D372" s="76"/>
      <c r="E372" s="76"/>
      <c r="F372" s="76"/>
      <c r="G372" s="51"/>
      <c r="H372" s="2"/>
      <c r="I372" s="2"/>
      <c r="J372" s="2"/>
      <c r="K372" s="2"/>
      <c r="L372" s="2"/>
    </row>
    <row r="373" spans="1:12" x14ac:dyDescent="0.2">
      <c r="A373" s="2"/>
      <c r="B373" s="2"/>
      <c r="C373" s="76"/>
      <c r="D373" s="76"/>
      <c r="E373" s="76"/>
      <c r="F373" s="76"/>
      <c r="G373" s="51"/>
      <c r="H373" s="2"/>
      <c r="I373" s="2"/>
      <c r="J373" s="2"/>
      <c r="K373" s="2"/>
      <c r="L373" s="2"/>
    </row>
    <row r="374" spans="1:12" x14ac:dyDescent="0.2">
      <c r="A374" s="2"/>
      <c r="B374" s="2"/>
      <c r="C374" s="76"/>
      <c r="D374" s="76"/>
      <c r="E374" s="76"/>
      <c r="F374" s="76"/>
      <c r="G374" s="51"/>
      <c r="H374" s="2"/>
      <c r="I374" s="2"/>
      <c r="J374" s="2"/>
      <c r="K374" s="2"/>
      <c r="L374" s="2"/>
    </row>
    <row r="375" spans="1:12" x14ac:dyDescent="0.2">
      <c r="A375" s="2"/>
      <c r="B375" s="2"/>
      <c r="C375" s="76"/>
      <c r="D375" s="76"/>
      <c r="E375" s="76"/>
      <c r="F375" s="76"/>
      <c r="G375" s="51"/>
      <c r="H375" s="2"/>
      <c r="I375" s="2"/>
      <c r="J375" s="2"/>
      <c r="K375" s="2"/>
      <c r="L375" s="2"/>
    </row>
    <row r="376" spans="1:12" x14ac:dyDescent="0.2">
      <c r="A376" s="2"/>
      <c r="B376" s="2"/>
      <c r="C376" s="76"/>
      <c r="D376" s="76"/>
      <c r="E376" s="76"/>
      <c r="F376" s="76"/>
      <c r="G376" s="51"/>
      <c r="H376" s="2"/>
      <c r="I376" s="2"/>
      <c r="J376" s="2"/>
      <c r="K376" s="2"/>
      <c r="L376" s="2"/>
    </row>
    <row r="377" spans="1:12" x14ac:dyDescent="0.2">
      <c r="A377" s="2"/>
      <c r="B377" s="2"/>
      <c r="C377" s="76"/>
      <c r="D377" s="76"/>
      <c r="E377" s="76"/>
      <c r="F377" s="76"/>
      <c r="G377" s="51"/>
      <c r="H377" s="2"/>
      <c r="I377" s="2"/>
      <c r="J377" s="2"/>
      <c r="K377" s="2"/>
      <c r="L377" s="2"/>
    </row>
    <row r="378" spans="1:12" x14ac:dyDescent="0.2">
      <c r="A378" s="2"/>
      <c r="B378" s="2"/>
      <c r="C378" s="76"/>
      <c r="D378" s="76"/>
      <c r="E378" s="76"/>
      <c r="F378" s="76"/>
      <c r="G378" s="51"/>
      <c r="H378" s="2"/>
      <c r="I378" s="2"/>
      <c r="J378" s="2"/>
      <c r="K378" s="2"/>
      <c r="L378" s="2"/>
    </row>
    <row r="379" spans="1:12" x14ac:dyDescent="0.2">
      <c r="A379" s="2"/>
      <c r="B379" s="2"/>
      <c r="C379" s="76"/>
      <c r="D379" s="76"/>
      <c r="E379" s="76"/>
      <c r="F379" s="76"/>
      <c r="G379" s="51"/>
      <c r="H379" s="2"/>
      <c r="I379" s="2"/>
      <c r="J379" s="2"/>
      <c r="K379" s="2"/>
      <c r="L379" s="2"/>
    </row>
    <row r="380" spans="1:12" x14ac:dyDescent="0.2">
      <c r="A380" s="2"/>
      <c r="B380" s="2"/>
      <c r="C380" s="76"/>
      <c r="D380" s="76"/>
      <c r="E380" s="76"/>
      <c r="F380" s="76"/>
      <c r="G380" s="51"/>
      <c r="H380" s="2"/>
      <c r="I380" s="2"/>
      <c r="J380" s="2"/>
      <c r="K380" s="2"/>
      <c r="L380" s="2"/>
    </row>
    <row r="381" spans="1:12" x14ac:dyDescent="0.2">
      <c r="A381" s="2"/>
      <c r="B381" s="2"/>
      <c r="C381" s="76"/>
      <c r="D381" s="76"/>
      <c r="E381" s="76"/>
      <c r="F381" s="76"/>
      <c r="G381" s="51"/>
      <c r="H381" s="2"/>
      <c r="I381" s="2"/>
      <c r="J381" s="2"/>
      <c r="K381" s="2"/>
      <c r="L381" s="2"/>
    </row>
    <row r="382" spans="1:12" x14ac:dyDescent="0.2">
      <c r="A382" s="2"/>
      <c r="B382" s="2"/>
      <c r="C382" s="76"/>
      <c r="D382" s="76"/>
      <c r="E382" s="76"/>
      <c r="F382" s="76"/>
      <c r="G382" s="51"/>
      <c r="H382" s="2"/>
      <c r="I382" s="2"/>
      <c r="J382" s="2"/>
      <c r="K382" s="2"/>
      <c r="L382" s="2"/>
    </row>
    <row r="383" spans="1:12" x14ac:dyDescent="0.2">
      <c r="A383" s="2"/>
      <c r="B383" s="2"/>
      <c r="C383" s="76"/>
      <c r="D383" s="76"/>
      <c r="E383" s="76"/>
      <c r="F383" s="76"/>
      <c r="G383" s="51"/>
      <c r="H383" s="2"/>
      <c r="I383" s="2"/>
      <c r="J383" s="2"/>
      <c r="K383" s="2"/>
      <c r="L383" s="2"/>
    </row>
    <row r="384" spans="1:12" x14ac:dyDescent="0.2">
      <c r="A384" s="2"/>
      <c r="B384" s="2"/>
      <c r="C384" s="76"/>
      <c r="D384" s="76"/>
      <c r="E384" s="76"/>
      <c r="F384" s="76"/>
      <c r="G384" s="51"/>
      <c r="H384" s="2"/>
      <c r="I384" s="2"/>
      <c r="J384" s="2"/>
      <c r="K384" s="2"/>
      <c r="L384" s="2"/>
    </row>
    <row r="385" spans="1:12" x14ac:dyDescent="0.2">
      <c r="A385" s="2"/>
      <c r="B385" s="2"/>
      <c r="C385" s="76"/>
      <c r="D385" s="76"/>
      <c r="E385" s="76"/>
      <c r="F385" s="76"/>
      <c r="G385" s="51"/>
      <c r="H385" s="2"/>
      <c r="I385" s="2"/>
      <c r="J385" s="2"/>
      <c r="K385" s="2"/>
      <c r="L385" s="2"/>
    </row>
    <row r="386" spans="1:12" x14ac:dyDescent="0.2">
      <c r="A386" s="2"/>
      <c r="B386" s="2"/>
      <c r="C386" s="76"/>
      <c r="D386" s="76"/>
      <c r="E386" s="76"/>
      <c r="F386" s="76"/>
      <c r="G386" s="51"/>
      <c r="H386" s="2"/>
      <c r="I386" s="2"/>
      <c r="J386" s="2"/>
      <c r="K386" s="2"/>
      <c r="L386" s="2"/>
    </row>
    <row r="387" spans="1:12" x14ac:dyDescent="0.2">
      <c r="A387" s="2"/>
      <c r="B387" s="2"/>
      <c r="C387" s="76"/>
      <c r="D387" s="76"/>
      <c r="E387" s="76"/>
      <c r="F387" s="76"/>
      <c r="G387" s="51"/>
      <c r="H387" s="2"/>
      <c r="I387" s="2"/>
      <c r="J387" s="2"/>
      <c r="K387" s="2"/>
      <c r="L387" s="2"/>
    </row>
    <row r="388" spans="1:12" x14ac:dyDescent="0.2">
      <c r="A388" s="2"/>
      <c r="B388" s="2"/>
      <c r="C388" s="76"/>
      <c r="D388" s="76"/>
      <c r="E388" s="76"/>
      <c r="F388" s="76"/>
      <c r="G388" s="51"/>
      <c r="H388" s="2"/>
      <c r="I388" s="2"/>
      <c r="J388" s="2"/>
      <c r="K388" s="2"/>
      <c r="L388" s="2"/>
    </row>
    <row r="389" spans="1:12" x14ac:dyDescent="0.2">
      <c r="A389" s="2"/>
      <c r="B389" s="2"/>
      <c r="C389" s="76"/>
      <c r="D389" s="76"/>
      <c r="E389" s="76"/>
      <c r="F389" s="76"/>
      <c r="G389" s="51"/>
      <c r="H389" s="2"/>
      <c r="I389" s="2"/>
      <c r="J389" s="2"/>
      <c r="K389" s="2"/>
      <c r="L389" s="2"/>
    </row>
    <row r="390" spans="1:12" x14ac:dyDescent="0.2">
      <c r="A390" s="2"/>
      <c r="B390" s="2"/>
      <c r="C390" s="76"/>
      <c r="D390" s="76"/>
      <c r="E390" s="76"/>
      <c r="F390" s="76"/>
      <c r="G390" s="51"/>
      <c r="H390" s="2"/>
      <c r="I390" s="2"/>
      <c r="J390" s="2"/>
      <c r="K390" s="2"/>
      <c r="L390" s="2"/>
    </row>
    <row r="391" spans="1:12" x14ac:dyDescent="0.2">
      <c r="A391" s="2"/>
      <c r="B391" s="2"/>
      <c r="C391" s="76"/>
      <c r="D391" s="76"/>
      <c r="E391" s="76"/>
      <c r="F391" s="76"/>
      <c r="G391" s="51"/>
      <c r="H391" s="2"/>
      <c r="I391" s="2"/>
      <c r="J391" s="2"/>
      <c r="K391" s="2"/>
      <c r="L391" s="2"/>
    </row>
    <row r="392" spans="1:12" x14ac:dyDescent="0.2">
      <c r="A392" s="2"/>
      <c r="B392" s="2"/>
      <c r="C392" s="76"/>
      <c r="D392" s="76"/>
      <c r="E392" s="76"/>
      <c r="F392" s="76"/>
      <c r="G392" s="51"/>
      <c r="H392" s="2"/>
      <c r="I392" s="2"/>
      <c r="J392" s="2"/>
      <c r="K392" s="2"/>
      <c r="L392" s="2"/>
    </row>
    <row r="393" spans="1:12" x14ac:dyDescent="0.2">
      <c r="A393" s="2"/>
      <c r="B393" s="2"/>
      <c r="C393" s="76"/>
      <c r="D393" s="76"/>
      <c r="E393" s="76"/>
      <c r="F393" s="76"/>
      <c r="G393" s="51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rowBreaks count="2" manualBreakCount="2">
    <brk id="49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MONTHLY STATS SUMMARY</vt:lpstr>
      <vt:lpstr>MONTHLY STATS RETAIL</vt:lpstr>
      <vt:lpstr>MONTHLY STATS MOBILE</vt:lpstr>
      <vt:lpstr>SPORT DETAIL RETAIL</vt:lpstr>
      <vt:lpstr>SPORT DETAIL MOBILE</vt:lpstr>
      <vt:lpstr>'MONTHLY STATS RETAIL'!Print_Area</vt:lpstr>
      <vt:lpstr>'MONTHLY STATS MOBILE'!Print_Titles</vt:lpstr>
      <vt:lpstr>'MONTHLY STATS RETAIL'!Print_Titles</vt:lpstr>
      <vt:lpstr>'SPORT DETAIL MOBILE'!Print_Titles</vt:lpstr>
      <vt:lpstr>'SPORT DETAIL RETAIL'!Print_Titles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2026-06-29T17:49:10Z</cp:lastPrinted>
  <dcterms:created xsi:type="dcterms:W3CDTF">2003-09-09T14:41:43Z</dcterms:created>
  <dcterms:modified xsi:type="dcterms:W3CDTF">2026-06-29T18:54:46Z</dcterms:modified>
</cp:coreProperties>
</file>